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915" windowHeight="8235" activeTab="6"/>
  </bookViews>
  <sheets>
    <sheet name="jan" sheetId="9" r:id="rId1"/>
    <sheet name="feb" sheetId="8" r:id="rId2"/>
    <sheet name="march" sheetId="5" r:id="rId3"/>
    <sheet name="april" sheetId="7" r:id="rId4"/>
    <sheet name="may" sheetId="10" r:id="rId5"/>
    <sheet name="june" sheetId="11" r:id="rId6"/>
    <sheet name="july" sheetId="12" r:id="rId7"/>
    <sheet name="august" sheetId="13" r:id="rId8"/>
    <sheet name="sep" sheetId="14" r:id="rId9"/>
    <sheet name="oct" sheetId="15" r:id="rId10"/>
    <sheet name="nov" sheetId="16" r:id="rId11"/>
    <sheet name="dec" sheetId="17" r:id="rId12"/>
    <sheet name="Sheet2" sheetId="2" r:id="rId13"/>
    <sheet name="Sheet3" sheetId="3" r:id="rId14"/>
  </sheets>
  <calcPr calcId="145621"/>
</workbook>
</file>

<file path=xl/calcChain.xml><?xml version="1.0" encoding="utf-8"?>
<calcChain xmlns="http://schemas.openxmlformats.org/spreadsheetml/2006/main">
  <c r="D219" i="17" l="1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K51" i="17"/>
  <c r="K50" i="17"/>
  <c r="K49" i="17"/>
  <c r="K48" i="17"/>
  <c r="K47" i="17"/>
  <c r="K46" i="17"/>
  <c r="K45" i="17"/>
  <c r="K44" i="17"/>
  <c r="K43" i="17"/>
  <c r="H43" i="17"/>
  <c r="D43" i="17"/>
  <c r="B43" i="17"/>
  <c r="K42" i="17"/>
  <c r="K41" i="17"/>
  <c r="K38" i="17"/>
  <c r="J38" i="17"/>
  <c r="H38" i="17"/>
  <c r="G38" i="17"/>
  <c r="E38" i="17"/>
  <c r="D38" i="17"/>
  <c r="C38" i="17"/>
  <c r="N37" i="17"/>
  <c r="M37" i="17"/>
  <c r="K37" i="17"/>
  <c r="J37" i="17"/>
  <c r="H37" i="17"/>
  <c r="G37" i="17"/>
  <c r="E37" i="17"/>
  <c r="D37" i="17"/>
  <c r="C37" i="17"/>
  <c r="K36" i="17"/>
  <c r="J36" i="17"/>
  <c r="H36" i="17"/>
  <c r="G36" i="17"/>
  <c r="E36" i="17"/>
  <c r="D36" i="17"/>
  <c r="C36" i="17"/>
  <c r="D220" i="17"/>
  <c r="K52" i="17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K51" i="16"/>
  <c r="K50" i="16"/>
  <c r="K49" i="16"/>
  <c r="K48" i="16"/>
  <c r="K47" i="16"/>
  <c r="K46" i="16"/>
  <c r="K45" i="16"/>
  <c r="K44" i="16"/>
  <c r="K43" i="16"/>
  <c r="H43" i="16"/>
  <c r="D43" i="16"/>
  <c r="B43" i="16"/>
  <c r="K42" i="16"/>
  <c r="K41" i="16"/>
  <c r="K38" i="16"/>
  <c r="J38" i="16"/>
  <c r="H38" i="16"/>
  <c r="G38" i="16"/>
  <c r="E38" i="16"/>
  <c r="D38" i="16"/>
  <c r="C38" i="16"/>
  <c r="N37" i="16"/>
  <c r="M37" i="16"/>
  <c r="K37" i="16"/>
  <c r="J37" i="16"/>
  <c r="H37" i="16"/>
  <c r="G37" i="16"/>
  <c r="E37" i="16"/>
  <c r="D37" i="16"/>
  <c r="C37" i="16"/>
  <c r="K36" i="16"/>
  <c r="J36" i="16"/>
  <c r="H36" i="16"/>
  <c r="G36" i="16"/>
  <c r="E36" i="16"/>
  <c r="D36" i="16"/>
  <c r="C36" i="16"/>
  <c r="D220" i="16"/>
  <c r="K52" i="16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K51" i="15"/>
  <c r="K50" i="15"/>
  <c r="K49" i="15"/>
  <c r="K48" i="15"/>
  <c r="K47" i="15"/>
  <c r="K46" i="15"/>
  <c r="K45" i="15"/>
  <c r="K44" i="15"/>
  <c r="K43" i="15"/>
  <c r="H43" i="15"/>
  <c r="D43" i="15"/>
  <c r="B43" i="15"/>
  <c r="K42" i="15"/>
  <c r="K41" i="15"/>
  <c r="K38" i="15"/>
  <c r="J38" i="15"/>
  <c r="H38" i="15"/>
  <c r="G38" i="15"/>
  <c r="E38" i="15"/>
  <c r="D38" i="15"/>
  <c r="C38" i="15"/>
  <c r="N37" i="15"/>
  <c r="M37" i="15"/>
  <c r="K37" i="15"/>
  <c r="J37" i="15"/>
  <c r="H37" i="15"/>
  <c r="G37" i="15"/>
  <c r="E37" i="15"/>
  <c r="D37" i="15"/>
  <c r="C37" i="15"/>
  <c r="K36" i="15"/>
  <c r="J36" i="15"/>
  <c r="H36" i="15"/>
  <c r="G36" i="15"/>
  <c r="E36" i="15"/>
  <c r="D36" i="15"/>
  <c r="C36" i="15"/>
  <c r="D220" i="15"/>
  <c r="K52" i="15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K51" i="14"/>
  <c r="K50" i="14"/>
  <c r="K49" i="14"/>
  <c r="K48" i="14"/>
  <c r="K47" i="14"/>
  <c r="K46" i="14"/>
  <c r="K45" i="14"/>
  <c r="K44" i="14"/>
  <c r="K43" i="14"/>
  <c r="H43" i="14"/>
  <c r="D43" i="14"/>
  <c r="B43" i="14"/>
  <c r="K42" i="14"/>
  <c r="K41" i="14"/>
  <c r="K38" i="14"/>
  <c r="J38" i="14"/>
  <c r="H38" i="14"/>
  <c r="G38" i="14"/>
  <c r="E38" i="14"/>
  <c r="D38" i="14"/>
  <c r="C38" i="14"/>
  <c r="N37" i="14"/>
  <c r="M37" i="14"/>
  <c r="K37" i="14"/>
  <c r="J37" i="14"/>
  <c r="H37" i="14"/>
  <c r="G37" i="14"/>
  <c r="E37" i="14"/>
  <c r="D37" i="14"/>
  <c r="C37" i="14"/>
  <c r="K36" i="14"/>
  <c r="J36" i="14"/>
  <c r="H36" i="14"/>
  <c r="G36" i="14"/>
  <c r="E36" i="14"/>
  <c r="D36" i="14"/>
  <c r="C36" i="14"/>
  <c r="D220" i="14"/>
  <c r="K52" i="14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K51" i="13"/>
  <c r="K50" i="13"/>
  <c r="K49" i="13"/>
  <c r="K48" i="13"/>
  <c r="K47" i="13"/>
  <c r="K46" i="13"/>
  <c r="K45" i="13"/>
  <c r="K44" i="13"/>
  <c r="K43" i="13"/>
  <c r="H43" i="13"/>
  <c r="D43" i="13"/>
  <c r="B43" i="13"/>
  <c r="K42" i="13"/>
  <c r="K41" i="13"/>
  <c r="K38" i="13"/>
  <c r="J38" i="13"/>
  <c r="H38" i="13"/>
  <c r="G38" i="13"/>
  <c r="E38" i="13"/>
  <c r="D38" i="13"/>
  <c r="C38" i="13"/>
  <c r="N37" i="13"/>
  <c r="M37" i="13"/>
  <c r="K37" i="13"/>
  <c r="J37" i="13"/>
  <c r="H37" i="13"/>
  <c r="G37" i="13"/>
  <c r="E37" i="13"/>
  <c r="D37" i="13"/>
  <c r="C37" i="13"/>
  <c r="K36" i="13"/>
  <c r="J36" i="13"/>
  <c r="H36" i="13"/>
  <c r="G36" i="13"/>
  <c r="E36" i="13"/>
  <c r="D36" i="13"/>
  <c r="C36" i="13"/>
  <c r="D220" i="13"/>
  <c r="K52" i="13"/>
  <c r="O22" i="9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K51" i="12"/>
  <c r="K50" i="12"/>
  <c r="K49" i="12"/>
  <c r="K48" i="12"/>
  <c r="K47" i="12"/>
  <c r="K46" i="12"/>
  <c r="K45" i="12"/>
  <c r="K44" i="12"/>
  <c r="K43" i="12"/>
  <c r="H43" i="12"/>
  <c r="D43" i="12"/>
  <c r="B43" i="12"/>
  <c r="K42" i="12"/>
  <c r="K52" i="12" s="1"/>
  <c r="K41" i="12"/>
  <c r="K38" i="12"/>
  <c r="J38" i="12"/>
  <c r="H38" i="12"/>
  <c r="G38" i="12"/>
  <c r="E38" i="12"/>
  <c r="D38" i="12"/>
  <c r="C38" i="12"/>
  <c r="N37" i="12"/>
  <c r="M37" i="12"/>
  <c r="K37" i="12"/>
  <c r="J37" i="12"/>
  <c r="H37" i="12"/>
  <c r="G37" i="12"/>
  <c r="E37" i="12"/>
  <c r="D37" i="12"/>
  <c r="C37" i="12"/>
  <c r="K36" i="12"/>
  <c r="J36" i="12"/>
  <c r="H36" i="12"/>
  <c r="G36" i="12"/>
  <c r="E36" i="12"/>
  <c r="D36" i="12"/>
  <c r="C36" i="12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K51" i="11"/>
  <c r="K50" i="11"/>
  <c r="K49" i="11"/>
  <c r="K48" i="11"/>
  <c r="K47" i="11"/>
  <c r="K46" i="11"/>
  <c r="K45" i="11"/>
  <c r="K44" i="11"/>
  <c r="K43" i="11"/>
  <c r="H43" i="11"/>
  <c r="D43" i="11"/>
  <c r="B43" i="11"/>
  <c r="K42" i="11"/>
  <c r="K41" i="11"/>
  <c r="K38" i="11"/>
  <c r="J38" i="11"/>
  <c r="H38" i="11"/>
  <c r="G38" i="11"/>
  <c r="E38" i="11"/>
  <c r="D38" i="11"/>
  <c r="C38" i="11"/>
  <c r="N37" i="11"/>
  <c r="M37" i="11"/>
  <c r="K37" i="11"/>
  <c r="J37" i="11"/>
  <c r="H37" i="11"/>
  <c r="G37" i="11"/>
  <c r="E37" i="11"/>
  <c r="D37" i="11"/>
  <c r="C37" i="11"/>
  <c r="K36" i="11"/>
  <c r="J36" i="11"/>
  <c r="H36" i="11"/>
  <c r="G36" i="11"/>
  <c r="E36" i="11"/>
  <c r="D36" i="11"/>
  <c r="C36" i="11"/>
  <c r="K52" i="11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K51" i="10"/>
  <c r="K50" i="10"/>
  <c r="K49" i="10"/>
  <c r="K48" i="10"/>
  <c r="K47" i="10"/>
  <c r="K46" i="10"/>
  <c r="K45" i="10"/>
  <c r="K44" i="10"/>
  <c r="K43" i="10"/>
  <c r="H43" i="10"/>
  <c r="D43" i="10"/>
  <c r="B43" i="10"/>
  <c r="K42" i="10"/>
  <c r="K41" i="10"/>
  <c r="K38" i="10"/>
  <c r="J38" i="10"/>
  <c r="H38" i="10"/>
  <c r="G38" i="10"/>
  <c r="E38" i="10"/>
  <c r="D38" i="10"/>
  <c r="C38" i="10"/>
  <c r="N37" i="10"/>
  <c r="M37" i="10"/>
  <c r="K37" i="10"/>
  <c r="J37" i="10"/>
  <c r="H37" i="10"/>
  <c r="G37" i="10"/>
  <c r="E37" i="10"/>
  <c r="D37" i="10"/>
  <c r="C37" i="10"/>
  <c r="K36" i="10"/>
  <c r="J36" i="10"/>
  <c r="H36" i="10"/>
  <c r="G36" i="10"/>
  <c r="E36" i="10"/>
  <c r="D36" i="10"/>
  <c r="C36" i="10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K51" i="9"/>
  <c r="K50" i="9"/>
  <c r="K49" i="9"/>
  <c r="K48" i="9"/>
  <c r="K47" i="9"/>
  <c r="K46" i="9"/>
  <c r="K45" i="9"/>
  <c r="K44" i="9"/>
  <c r="K43" i="9"/>
  <c r="H43" i="9"/>
  <c r="D43" i="9"/>
  <c r="B43" i="9"/>
  <c r="K42" i="9"/>
  <c r="K41" i="9"/>
  <c r="K38" i="9"/>
  <c r="J38" i="9"/>
  <c r="H38" i="9"/>
  <c r="G38" i="9"/>
  <c r="E38" i="9"/>
  <c r="D38" i="9"/>
  <c r="C38" i="9"/>
  <c r="N37" i="9"/>
  <c r="M37" i="9"/>
  <c r="K37" i="9"/>
  <c r="J37" i="9"/>
  <c r="H37" i="9"/>
  <c r="G37" i="9"/>
  <c r="E37" i="9"/>
  <c r="D37" i="9"/>
  <c r="C37" i="9"/>
  <c r="K36" i="9"/>
  <c r="J36" i="9"/>
  <c r="H36" i="9"/>
  <c r="G36" i="9"/>
  <c r="E36" i="9"/>
  <c r="D36" i="9"/>
  <c r="C36" i="9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K51" i="8"/>
  <c r="K50" i="8"/>
  <c r="K49" i="8"/>
  <c r="K48" i="8"/>
  <c r="K47" i="8"/>
  <c r="K46" i="8"/>
  <c r="K45" i="8"/>
  <c r="K44" i="8"/>
  <c r="K43" i="8"/>
  <c r="H43" i="8"/>
  <c r="D43" i="8"/>
  <c r="B43" i="8"/>
  <c r="K42" i="8"/>
  <c r="K41" i="8"/>
  <c r="K38" i="8"/>
  <c r="J38" i="8"/>
  <c r="H38" i="8"/>
  <c r="G38" i="8"/>
  <c r="E38" i="8"/>
  <c r="D38" i="8"/>
  <c r="C38" i="8"/>
  <c r="N37" i="8"/>
  <c r="M37" i="8"/>
  <c r="K37" i="8"/>
  <c r="J37" i="8"/>
  <c r="H37" i="8"/>
  <c r="G37" i="8"/>
  <c r="E37" i="8"/>
  <c r="D37" i="8"/>
  <c r="C37" i="8"/>
  <c r="K36" i="8"/>
  <c r="J36" i="8"/>
  <c r="H36" i="8"/>
  <c r="G36" i="8"/>
  <c r="E36" i="8"/>
  <c r="D36" i="8"/>
  <c r="C36" i="8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K51" i="7"/>
  <c r="K50" i="7"/>
  <c r="K49" i="7"/>
  <c r="K48" i="7"/>
  <c r="K47" i="7"/>
  <c r="K46" i="7"/>
  <c r="K45" i="7"/>
  <c r="K44" i="7"/>
  <c r="K43" i="7"/>
  <c r="H43" i="7"/>
  <c r="D43" i="7"/>
  <c r="B43" i="7"/>
  <c r="K42" i="7"/>
  <c r="K41" i="7"/>
  <c r="K38" i="7"/>
  <c r="J38" i="7"/>
  <c r="H38" i="7"/>
  <c r="G38" i="7"/>
  <c r="E38" i="7"/>
  <c r="D38" i="7"/>
  <c r="C38" i="7"/>
  <c r="N37" i="7"/>
  <c r="M37" i="7"/>
  <c r="K37" i="7"/>
  <c r="J37" i="7"/>
  <c r="H37" i="7"/>
  <c r="G37" i="7"/>
  <c r="E37" i="7"/>
  <c r="D37" i="7"/>
  <c r="C37" i="7"/>
  <c r="K36" i="7"/>
  <c r="J36" i="7"/>
  <c r="H36" i="7"/>
  <c r="G36" i="7"/>
  <c r="E36" i="7"/>
  <c r="D36" i="7"/>
  <c r="C36" i="7"/>
  <c r="K52" i="9"/>
  <c r="K52" i="10"/>
  <c r="D220" i="9"/>
  <c r="D220" i="8"/>
  <c r="K52" i="8"/>
  <c r="D220" i="7"/>
  <c r="K52" i="7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K51" i="5"/>
  <c r="K50" i="5"/>
  <c r="K49" i="5"/>
  <c r="K48" i="5"/>
  <c r="K47" i="5"/>
  <c r="K46" i="5"/>
  <c r="K45" i="5"/>
  <c r="K44" i="5"/>
  <c r="K43" i="5"/>
  <c r="H43" i="5"/>
  <c r="D43" i="5"/>
  <c r="B43" i="5"/>
  <c r="K42" i="5"/>
  <c r="K41" i="5"/>
  <c r="K38" i="5"/>
  <c r="J38" i="5"/>
  <c r="H38" i="5"/>
  <c r="G38" i="5"/>
  <c r="E38" i="5"/>
  <c r="D38" i="5"/>
  <c r="C38" i="5"/>
  <c r="N37" i="5"/>
  <c r="M37" i="5"/>
  <c r="K37" i="5"/>
  <c r="J37" i="5"/>
  <c r="H37" i="5"/>
  <c r="G37" i="5"/>
  <c r="E37" i="5"/>
  <c r="D37" i="5"/>
  <c r="C37" i="5"/>
  <c r="K36" i="5"/>
  <c r="J36" i="5"/>
  <c r="H36" i="5"/>
  <c r="G36" i="5"/>
  <c r="E36" i="5"/>
  <c r="D36" i="5"/>
  <c r="C36" i="5"/>
  <c r="K52" i="5"/>
  <c r="D220" i="5"/>
  <c r="D220" i="12" l="1"/>
  <c r="D220" i="11"/>
  <c r="D220" i="10"/>
</calcChain>
</file>

<file path=xl/sharedStrings.xml><?xml version="1.0" encoding="utf-8"?>
<sst xmlns="http://schemas.openxmlformats.org/spreadsheetml/2006/main" count="1575" uniqueCount="92">
  <si>
    <t>Date</t>
  </si>
  <si>
    <t>Time</t>
  </si>
  <si>
    <t>Max. T.</t>
  </si>
  <si>
    <t>Min. T.</t>
  </si>
  <si>
    <t>Dry T.</t>
  </si>
  <si>
    <t>WC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</si>
  <si>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</si>
  <si>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</si>
  <si>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</si>
  <si>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</si>
  <si>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</si>
  <si>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</si>
  <si>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</si>
  <si>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</si>
  <si>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Comments</t>
  </si>
  <si>
    <t>St</t>
  </si>
  <si>
    <t>Press. - The air pressure reading in mB.</t>
  </si>
  <si>
    <t>NNW</t>
  </si>
  <si>
    <t>Wind D. - The wind direction.</t>
  </si>
  <si>
    <t>SW</t>
  </si>
  <si>
    <t>As</t>
  </si>
  <si>
    <t>Wind St. - The wind strength as measured on the Beaufort Scale.</t>
  </si>
  <si>
    <t>ESE</t>
  </si>
  <si>
    <t>Cl.am. - The amount of cloud cover, measured in Octas.</t>
  </si>
  <si>
    <t>SE</t>
  </si>
  <si>
    <t>Cl.Ty. The main types of cloud.</t>
  </si>
  <si>
    <t>SSE</t>
  </si>
  <si>
    <t>C. Clear of cloud</t>
  </si>
  <si>
    <t>N</t>
  </si>
  <si>
    <t>Ci. Cirrus</t>
  </si>
  <si>
    <t>NNE</t>
  </si>
  <si>
    <t>Cc. Cirrocumulus</t>
  </si>
  <si>
    <t>Sc</t>
  </si>
  <si>
    <t>Cs. Cirrostratus</t>
  </si>
  <si>
    <t xml:space="preserve"> </t>
  </si>
  <si>
    <t>NE</t>
  </si>
  <si>
    <t>Ac. Altocumulus</t>
  </si>
  <si>
    <t>As. Altostratus</t>
  </si>
  <si>
    <t>E</t>
  </si>
  <si>
    <t>Ns. Nimbostratus</t>
  </si>
  <si>
    <t>Sc. Stratocumulus</t>
  </si>
  <si>
    <t>St. Stratus</t>
  </si>
  <si>
    <t>Cu. Cumulus</t>
  </si>
  <si>
    <t>Cb. Cumulonimbus</t>
  </si>
  <si>
    <t>SSW</t>
  </si>
  <si>
    <t>Rain - The amount of rain collected in a rain gauge for the past 24 hours. This is measured in mm. (T = total rainfall)</t>
  </si>
  <si>
    <t>Snow - The height of snow, measured in cm.</t>
  </si>
  <si>
    <t>S</t>
  </si>
  <si>
    <t>Ac</t>
  </si>
  <si>
    <t>G.M.T.</t>
  </si>
  <si>
    <t>Total</t>
  </si>
  <si>
    <t>Average</t>
  </si>
  <si>
    <t>Max.</t>
  </si>
  <si>
    <t>Min.</t>
  </si>
  <si>
    <t>mm.</t>
  </si>
  <si>
    <t>cm.</t>
  </si>
  <si>
    <t>Cloud Ty.</t>
  </si>
  <si>
    <t>Cl total</t>
  </si>
  <si>
    <t>Days of</t>
  </si>
  <si>
    <t>clear</t>
  </si>
  <si>
    <t>frost</t>
  </si>
  <si>
    <t>Wind Dir.</t>
  </si>
  <si>
    <t>W. Total</t>
  </si>
  <si>
    <t>ENE</t>
  </si>
  <si>
    <t>WSW</t>
  </si>
  <si>
    <t>W</t>
  </si>
  <si>
    <t>WNW</t>
  </si>
  <si>
    <t>NW</t>
  </si>
  <si>
    <t>Total W=</t>
  </si>
  <si>
    <t>Ci</t>
  </si>
  <si>
    <t>Cc</t>
  </si>
  <si>
    <t>Cs</t>
  </si>
  <si>
    <t>Ns</t>
  </si>
  <si>
    <t>Cu</t>
  </si>
  <si>
    <t>Cb</t>
  </si>
  <si>
    <t>Total Cl</t>
  </si>
  <si>
    <t>https://www.timeanddate.com/weather/uk/birmingham/historic</t>
  </si>
  <si>
    <t>C</t>
  </si>
  <si>
    <t>add 36.8 to weatherlink total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</si>
  <si>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</si>
  <si>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</si>
  <si>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</si>
  <si>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</si>
  <si>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</si>
  <si>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</si>
  <si>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</si>
  <si>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</si>
  <si>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</si>
  <si>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</si>
  <si>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</si>
  <si>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SWW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</si>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</sst>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787878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2" fontId="1" fillId="0" borderId="1" xfId="0" applyNumberFormat="1" applyFont="1" applyBorder="1"/>
    <xf numFmtId="0" fontId="2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28" xfId="0" applyNumberFormat="1" applyFont="1" applyBorder="1" applyAlignment="1">
      <alignment horizontal="center"/>
    </xf>
    <xf numFmtId="0" fontId="2" fillId="0" borderId="0" xfId="0" applyFont="1"/>
    <xf numFmtId="0" fontId="2" fillId="0" borderId="28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/>
    <xf numFmtId="0" fontId="5" fillId="0" borderId="5" xfId="0" applyFont="1" applyBorder="1"/>
    <xf numFmtId="0" fontId="5" fillId="0" borderId="9" xfId="0" applyFont="1" applyFill="1" applyBorder="1" applyAlignment="1">
      <alignment horizontal="center"/>
    </xf>
    <xf numFmtId="1" fontId="5" fillId="0" borderId="0" xfId="0" applyNumberFormat="1" applyFont="1"/>
    <xf numFmtId="0" fontId="5" fillId="0" borderId="10" xfId="0" applyFont="1" applyBorder="1"/>
    <xf numFmtId="164" fontId="5" fillId="0" borderId="11" xfId="0" applyNumberFormat="1" applyFont="1" applyBorder="1"/>
    <xf numFmtId="2" fontId="5" fillId="0" borderId="0" xfId="0" applyNumberFormat="1" applyFont="1"/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5" fillId="0" borderId="24" xfId="0" applyFont="1" applyBorder="1"/>
    <xf numFmtId="2" fontId="5" fillId="0" borderId="25" xfId="0" applyNumberFormat="1" applyFont="1" applyBorder="1"/>
    <xf numFmtId="164" fontId="5" fillId="0" borderId="25" xfId="0" applyNumberFormat="1" applyFont="1" applyBorder="1"/>
    <xf numFmtId="0" fontId="5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1" fillId="0" borderId="2" xfId="0" applyNumberFormat="1" applyFont="1" applyBorder="1" applyAlignment="1"/>
    <xf numFmtId="49" fontId="5" fillId="0" borderId="3" xfId="0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jan!$C$2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jan!$C$3:$C$33</c:f>
              <c:numCache>
                <c:formatCode>General</c:formatCode>
                <c:ptCount val="31"/>
                <c:pt idx="0">
                  <c:v>14</c:v>
                </c:pt>
                <c:pt idx="1">
                  <c:v>12</c:v>
                </c:pt>
                <c:pt idx="2">
                  <c:v>9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5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9</c:v>
                </c:pt>
                <c:pt idx="19">
                  <c:v>4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9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jan!$A$3:$A$33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jan!$D$3:$D$33</c:f>
              <c:numCache>
                <c:formatCode>General</c:formatCode>
                <c:ptCount val="31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  <c:pt idx="4">
                  <c:v>-2</c:v>
                </c:pt>
                <c:pt idx="5">
                  <c:v>-3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-2</c:v>
                </c:pt>
                <c:pt idx="12">
                  <c:v>-1</c:v>
                </c:pt>
                <c:pt idx="13">
                  <c:v>-2</c:v>
                </c:pt>
                <c:pt idx="14">
                  <c:v>-4</c:v>
                </c:pt>
                <c:pt idx="15">
                  <c:v>2</c:v>
                </c:pt>
                <c:pt idx="16">
                  <c:v>0</c:v>
                </c:pt>
                <c:pt idx="17">
                  <c:v>-1</c:v>
                </c:pt>
                <c:pt idx="18">
                  <c:v>3</c:v>
                </c:pt>
                <c:pt idx="19">
                  <c:v>-1</c:v>
                </c:pt>
                <c:pt idx="20">
                  <c:v>-3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7</c:v>
                </c:pt>
                <c:pt idx="29">
                  <c:v>0</c:v>
                </c:pt>
                <c:pt idx="30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71712"/>
        <c:axId val="208683008"/>
      </c:lineChart>
      <c:catAx>
        <c:axId val="20837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8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371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feb!$G$2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feb!$G$3:$G$33</c:f>
              <c:numCache>
                <c:formatCode>General</c:formatCode>
                <c:ptCount val="31"/>
                <c:pt idx="0">
                  <c:v>84</c:v>
                </c:pt>
                <c:pt idx="1">
                  <c:v>89</c:v>
                </c:pt>
                <c:pt idx="2">
                  <c:v>96</c:v>
                </c:pt>
                <c:pt idx="3">
                  <c:v>90</c:v>
                </c:pt>
                <c:pt idx="4">
                  <c:v>83</c:v>
                </c:pt>
                <c:pt idx="5">
                  <c:v>83</c:v>
                </c:pt>
                <c:pt idx="6">
                  <c:v>87</c:v>
                </c:pt>
                <c:pt idx="7">
                  <c:v>85</c:v>
                </c:pt>
                <c:pt idx="8">
                  <c:v>91</c:v>
                </c:pt>
                <c:pt idx="9">
                  <c:v>75</c:v>
                </c:pt>
                <c:pt idx="10">
                  <c:v>81</c:v>
                </c:pt>
                <c:pt idx="11">
                  <c:v>74</c:v>
                </c:pt>
                <c:pt idx="12">
                  <c:v>94</c:v>
                </c:pt>
                <c:pt idx="13">
                  <c:v>87</c:v>
                </c:pt>
                <c:pt idx="14">
                  <c:v>97</c:v>
                </c:pt>
                <c:pt idx="15">
                  <c:v>75</c:v>
                </c:pt>
                <c:pt idx="16">
                  <c:v>66</c:v>
                </c:pt>
                <c:pt idx="17">
                  <c:v>76</c:v>
                </c:pt>
                <c:pt idx="18">
                  <c:v>87</c:v>
                </c:pt>
                <c:pt idx="19">
                  <c:v>84</c:v>
                </c:pt>
                <c:pt idx="20">
                  <c:v>75</c:v>
                </c:pt>
                <c:pt idx="21">
                  <c:v>84</c:v>
                </c:pt>
                <c:pt idx="22">
                  <c:v>88</c:v>
                </c:pt>
                <c:pt idx="23">
                  <c:v>82</c:v>
                </c:pt>
                <c:pt idx="24">
                  <c:v>74</c:v>
                </c:pt>
                <c:pt idx="25">
                  <c:v>89</c:v>
                </c:pt>
                <c:pt idx="26">
                  <c:v>82</c:v>
                </c:pt>
                <c:pt idx="27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74752"/>
        <c:axId val="204210752"/>
      </c:lineChart>
      <c:catAx>
        <c:axId val="20327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2107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74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feb!$H$2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feb!$H$3:$H$33</c:f>
              <c:numCache>
                <c:formatCode>General</c:formatCode>
                <c:ptCount val="31"/>
                <c:pt idx="0">
                  <c:v>1020</c:v>
                </c:pt>
                <c:pt idx="1">
                  <c:v>1022</c:v>
                </c:pt>
                <c:pt idx="2">
                  <c:v>1013</c:v>
                </c:pt>
                <c:pt idx="3">
                  <c:v>1008</c:v>
                </c:pt>
                <c:pt idx="4">
                  <c:v>1017</c:v>
                </c:pt>
                <c:pt idx="5">
                  <c:v>1002</c:v>
                </c:pt>
                <c:pt idx="6">
                  <c:v>1025</c:v>
                </c:pt>
                <c:pt idx="7">
                  <c:v>1024</c:v>
                </c:pt>
                <c:pt idx="8">
                  <c:v>1022</c:v>
                </c:pt>
                <c:pt idx="9">
                  <c:v>1022</c:v>
                </c:pt>
                <c:pt idx="10">
                  <c:v>1032</c:v>
                </c:pt>
                <c:pt idx="11">
                  <c:v>1019</c:v>
                </c:pt>
                <c:pt idx="12">
                  <c:v>999</c:v>
                </c:pt>
                <c:pt idx="13">
                  <c:v>995</c:v>
                </c:pt>
                <c:pt idx="14">
                  <c:v>1003</c:v>
                </c:pt>
                <c:pt idx="15">
                  <c:v>994</c:v>
                </c:pt>
                <c:pt idx="16">
                  <c:v>1007</c:v>
                </c:pt>
                <c:pt idx="17">
                  <c:v>983</c:v>
                </c:pt>
                <c:pt idx="18">
                  <c:v>1007</c:v>
                </c:pt>
                <c:pt idx="19">
                  <c:v>1001</c:v>
                </c:pt>
                <c:pt idx="20">
                  <c:v>1003</c:v>
                </c:pt>
                <c:pt idx="21">
                  <c:v>1012</c:v>
                </c:pt>
                <c:pt idx="22">
                  <c:v>1020</c:v>
                </c:pt>
                <c:pt idx="23">
                  <c:v>1005</c:v>
                </c:pt>
                <c:pt idx="24">
                  <c:v>1024</c:v>
                </c:pt>
                <c:pt idx="25">
                  <c:v>1029</c:v>
                </c:pt>
                <c:pt idx="26">
                  <c:v>1023</c:v>
                </c:pt>
                <c:pt idx="27">
                  <c:v>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75264"/>
        <c:axId val="204212480"/>
      </c:lineChart>
      <c:catAx>
        <c:axId val="20327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21248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75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feb!$D$204:$D$219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75776"/>
        <c:axId val="204214208"/>
      </c:radarChart>
      <c:catAx>
        <c:axId val="2032757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4208"/>
        <c:crosses val="autoZero"/>
        <c:auto val="0"/>
        <c:lblAlgn val="ctr"/>
        <c:lblOffset val="100"/>
        <c:noMultiLvlLbl val="0"/>
      </c:catAx>
      <c:valAx>
        <c:axId val="2042142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757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march!$C$2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march!$A$3:$A$33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march!$C$3:$C$33</c:f>
              <c:numCache>
                <c:formatCode>General</c:formatCode>
                <c:ptCount val="31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10</c:v>
                </c:pt>
                <c:pt idx="16">
                  <c:v>13</c:v>
                </c:pt>
                <c:pt idx="17">
                  <c:v>15</c:v>
                </c:pt>
                <c:pt idx="18">
                  <c:v>14</c:v>
                </c:pt>
                <c:pt idx="19">
                  <c:v>11</c:v>
                </c:pt>
                <c:pt idx="20">
                  <c:v>13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17</c:v>
                </c:pt>
                <c:pt idx="25">
                  <c:v>18</c:v>
                </c:pt>
                <c:pt idx="26">
                  <c:v>13</c:v>
                </c:pt>
                <c:pt idx="27">
                  <c:v>15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march!$D$2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march!$A$3:$A$33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march!$D$3:$D$33</c:f>
              <c:numCache>
                <c:formatCode>General</c:formatCode>
                <c:ptCount val="31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-1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28960"/>
        <c:axId val="204215936"/>
      </c:lineChart>
      <c:catAx>
        <c:axId val="20432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1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21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28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march!$M$2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march!$M$3:$M$33</c:f>
              <c:numCache>
                <c:formatCode>General</c:formatCode>
                <c:ptCount val="31"/>
                <c:pt idx="0">
                  <c:v>0</c:v>
                </c:pt>
                <c:pt idx="1">
                  <c:v>2.4</c:v>
                </c:pt>
                <c:pt idx="2">
                  <c:v>2.8</c:v>
                </c:pt>
                <c:pt idx="3">
                  <c:v>3.2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1.2</c:v>
                </c:pt>
                <c:pt idx="12">
                  <c:v>3.4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0.8</c:v>
                </c:pt>
                <c:pt idx="3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30496"/>
        <c:axId val="203833344"/>
      </c:barChart>
      <c:catAx>
        <c:axId val="20433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8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3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30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march!$E$2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march!$E$3:$E$33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31008"/>
        <c:axId val="203835072"/>
      </c:lineChart>
      <c:catAx>
        <c:axId val="20433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8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3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31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march!$G$2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march!$G$3:$G$33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31520"/>
        <c:axId val="203836800"/>
      </c:lineChart>
      <c:catAx>
        <c:axId val="20433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83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36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31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march!$H$2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march!$H$3:$H$33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32544"/>
        <c:axId val="203838528"/>
      </c:lineChart>
      <c:catAx>
        <c:axId val="20433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8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3852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32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march!$D$204:$D$219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47168"/>
        <c:axId val="203840256"/>
      </c:radarChart>
      <c:catAx>
        <c:axId val="20544716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840256"/>
        <c:crosses val="autoZero"/>
        <c:auto val="0"/>
        <c:lblAlgn val="ctr"/>
        <c:lblOffset val="100"/>
        <c:noMultiLvlLbl val="0"/>
      </c:catAx>
      <c:valAx>
        <c:axId val="203840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4716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april!$C$2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april!$A$3:$A$33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april!$C$3:$C$33</c:f>
              <c:numCache>
                <c:formatCode>General</c:formatCode>
                <c:ptCount val="3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21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17</c:v>
                </c:pt>
                <c:pt idx="20">
                  <c:v>18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13</c:v>
                </c:pt>
                <c:pt idx="25">
                  <c:v>14</c:v>
                </c:pt>
                <c:pt idx="26">
                  <c:v>10</c:v>
                </c:pt>
                <c:pt idx="27">
                  <c:v>10</c:v>
                </c:pt>
                <c:pt idx="28">
                  <c:v>13</c:v>
                </c:pt>
                <c:pt idx="29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april!$D$2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april!$A$3:$A$33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april!$D$3:$D$33</c:f>
              <c:numCache>
                <c:formatCode>General</c:formatCode>
                <c:ptCount val="31"/>
                <c:pt idx="0">
                  <c:v>0</c:v>
                </c:pt>
                <c:pt idx="1">
                  <c:v>-2</c:v>
                </c:pt>
                <c:pt idx="2">
                  <c:v>-3</c:v>
                </c:pt>
                <c:pt idx="3">
                  <c:v>5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-2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03808"/>
        <c:axId val="205169216"/>
      </c:lineChart>
      <c:catAx>
        <c:axId val="2053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6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03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jan!$M$3:$M$33</c:f>
              <c:numCache>
                <c:formatCode>General</c:formatCode>
                <c:ptCount val="31"/>
                <c:pt idx="0">
                  <c:v>0</c:v>
                </c:pt>
                <c:pt idx="1">
                  <c:v>6.4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4.2</c:v>
                </c:pt>
                <c:pt idx="8">
                  <c:v>0</c:v>
                </c:pt>
                <c:pt idx="9">
                  <c:v>0.2</c:v>
                </c:pt>
                <c:pt idx="10">
                  <c:v>2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0.2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0.8</c:v>
                </c:pt>
                <c:pt idx="3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57728"/>
        <c:axId val="208685312"/>
      </c:barChart>
      <c:catAx>
        <c:axId val="20845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8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57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april!$M$2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april!$M$3:$M$33</c:f>
              <c:numCache>
                <c:formatCode>General</c:formatCode>
                <c:ptCount val="31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</c:v>
                </c:pt>
                <c:pt idx="5">
                  <c:v>3.8</c:v>
                </c:pt>
                <c:pt idx="6">
                  <c:v>2.8</c:v>
                </c:pt>
                <c:pt idx="7">
                  <c:v>1.4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2.2000000000000002</c:v>
                </c:pt>
                <c:pt idx="12">
                  <c:v>2.8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04832"/>
        <c:axId val="205171520"/>
      </c:barChart>
      <c:catAx>
        <c:axId val="2053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7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7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04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april!$E$2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april!$E$3:$E$33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49216"/>
        <c:axId val="205173248"/>
      </c:lineChart>
      <c:catAx>
        <c:axId val="20544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7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7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49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april!$G$2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april!$G$3:$G$33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05344"/>
        <c:axId val="205174976"/>
      </c:lineChart>
      <c:catAx>
        <c:axId val="20530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749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05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april!$H$2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april!$H$3:$H$33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05856"/>
        <c:axId val="204709888"/>
      </c:lineChart>
      <c:catAx>
        <c:axId val="20530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0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098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05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april!$D$204:$D$219</c:f>
              <c:numCache>
                <c:formatCode>General</c:formatCode>
                <c:ptCount val="16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06368"/>
        <c:axId val="204711616"/>
      </c:radarChart>
      <c:catAx>
        <c:axId val="20530636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11616"/>
        <c:crosses val="autoZero"/>
        <c:auto val="0"/>
        <c:lblAlgn val="ctr"/>
        <c:lblOffset val="100"/>
        <c:noMultiLvlLbl val="0"/>
      </c:catAx>
      <c:valAx>
        <c:axId val="204711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0636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may!$C$2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may!$A$3:$A$33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may!$C$3:$C$33</c:f>
              <c:numCache>
                <c:formatCode>General</c:formatCode>
                <c:ptCount val="31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19</c:v>
                </c:pt>
                <c:pt idx="5">
                  <c:v>17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  <c:pt idx="10">
                  <c:v>16</c:v>
                </c:pt>
                <c:pt idx="11">
                  <c:v>16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21</c:v>
                </c:pt>
                <c:pt idx="16">
                  <c:v>23</c:v>
                </c:pt>
                <c:pt idx="17">
                  <c:v>20</c:v>
                </c:pt>
                <c:pt idx="18">
                  <c:v>19</c:v>
                </c:pt>
                <c:pt idx="19">
                  <c:v>17</c:v>
                </c:pt>
                <c:pt idx="20">
                  <c:v>19</c:v>
                </c:pt>
                <c:pt idx="21">
                  <c:v>20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17</c:v>
                </c:pt>
                <c:pt idx="27">
                  <c:v>17</c:v>
                </c:pt>
                <c:pt idx="28">
                  <c:v>15</c:v>
                </c:pt>
                <c:pt idx="29">
                  <c:v>15</c:v>
                </c:pt>
                <c:pt idx="30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may!$A$3:$A$33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may!$D$3:$D$33</c:f>
              <c:numCache>
                <c:formatCode>General</c:formatCode>
                <c:ptCount val="31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07392"/>
        <c:axId val="204713344"/>
      </c:lineChart>
      <c:catAx>
        <c:axId val="20530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1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1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07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may!$M$2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may!$M$3:$M$33</c:f>
              <c:numCache>
                <c:formatCode>General</c:formatCode>
                <c:ptCount val="31"/>
                <c:pt idx="0">
                  <c:v>0.4</c:v>
                </c:pt>
                <c:pt idx="1">
                  <c:v>0</c:v>
                </c:pt>
                <c:pt idx="2">
                  <c:v>1.8</c:v>
                </c:pt>
                <c:pt idx="3">
                  <c:v>8.1999999999999993</c:v>
                </c:pt>
                <c:pt idx="4">
                  <c:v>0</c:v>
                </c:pt>
                <c:pt idx="5">
                  <c:v>2.8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4.8</c:v>
                </c:pt>
                <c:pt idx="15">
                  <c:v>2.4</c:v>
                </c:pt>
                <c:pt idx="16">
                  <c:v>5.2</c:v>
                </c:pt>
                <c:pt idx="17">
                  <c:v>4.8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5.2</c:v>
                </c:pt>
                <c:pt idx="23">
                  <c:v>0.4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1.2</c:v>
                </c:pt>
                <c:pt idx="30">
                  <c:v>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66464"/>
        <c:axId val="204715648"/>
      </c:barChart>
      <c:catAx>
        <c:axId val="2055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1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1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6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may!$E$2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may!$E$3:$E$33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67488"/>
        <c:axId val="204717376"/>
      </c:lineChart>
      <c:catAx>
        <c:axId val="2055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1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1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7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may!$G$2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may!$G$3:$G$33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68000"/>
        <c:axId val="206849152"/>
      </c:lineChart>
      <c:catAx>
        <c:axId val="20556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4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491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8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may!$H$2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may!$H$3:$H$33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68512"/>
        <c:axId val="206850880"/>
      </c:lineChart>
      <c:catAx>
        <c:axId val="20556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5088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8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jan!$E$2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jan!$E$3:$E$33</c:f>
              <c:numCache>
                <c:formatCode>General</c:formatCode>
                <c:ptCount val="31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2</c:v>
                </c:pt>
                <c:pt idx="15">
                  <c:v>8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11</c:v>
                </c:pt>
                <c:pt idx="27">
                  <c:v>7</c:v>
                </c:pt>
                <c:pt idx="28">
                  <c:v>13</c:v>
                </c:pt>
                <c:pt idx="29">
                  <c:v>8</c:v>
                </c:pt>
                <c:pt idx="3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9264"/>
        <c:axId val="208687040"/>
      </c:lineChart>
      <c:catAx>
        <c:axId val="20845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8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59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may!$D$204:$D$219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9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69024"/>
        <c:axId val="206852608"/>
      </c:radarChart>
      <c:catAx>
        <c:axId val="20556902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52608"/>
        <c:crosses val="autoZero"/>
        <c:auto val="0"/>
        <c:lblAlgn val="ctr"/>
        <c:lblOffset val="100"/>
        <c:noMultiLvlLbl val="0"/>
      </c:catAx>
      <c:valAx>
        <c:axId val="2068526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902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june!$C$2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june!$A$3:$A$33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june!$C$3:$C$33</c:f>
              <c:numCache>
                <c:formatCode>General</c:formatCode>
                <c:ptCount val="31"/>
                <c:pt idx="0">
                  <c:v>17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  <c:pt idx="4">
                  <c:v>11</c:v>
                </c:pt>
                <c:pt idx="5">
                  <c:v>15</c:v>
                </c:pt>
                <c:pt idx="6">
                  <c:v>21</c:v>
                </c:pt>
                <c:pt idx="7">
                  <c:v>20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22</c:v>
                </c:pt>
                <c:pt idx="14">
                  <c:v>24</c:v>
                </c:pt>
                <c:pt idx="15">
                  <c:v>26</c:v>
                </c:pt>
                <c:pt idx="16">
                  <c:v>30</c:v>
                </c:pt>
                <c:pt idx="17">
                  <c:v>18</c:v>
                </c:pt>
                <c:pt idx="18">
                  <c:v>16</c:v>
                </c:pt>
                <c:pt idx="19">
                  <c:v>21</c:v>
                </c:pt>
                <c:pt idx="20">
                  <c:v>25</c:v>
                </c:pt>
                <c:pt idx="21">
                  <c:v>26</c:v>
                </c:pt>
                <c:pt idx="22">
                  <c:v>24</c:v>
                </c:pt>
                <c:pt idx="23">
                  <c:v>20</c:v>
                </c:pt>
                <c:pt idx="24">
                  <c:v>19</c:v>
                </c:pt>
                <c:pt idx="25">
                  <c:v>20</c:v>
                </c:pt>
                <c:pt idx="26">
                  <c:v>19</c:v>
                </c:pt>
                <c:pt idx="27">
                  <c:v>19</c:v>
                </c:pt>
                <c:pt idx="28">
                  <c:v>21</c:v>
                </c:pt>
                <c:pt idx="29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june!$D$2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june!$A$3:$A$33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june!$D$3:$D$33</c:f>
              <c:numCache>
                <c:formatCode>General</c:formatCode>
                <c:ptCount val="31"/>
                <c:pt idx="0">
                  <c:v>6</c:v>
                </c:pt>
                <c:pt idx="1">
                  <c:v>5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13</c:v>
                </c:pt>
                <c:pt idx="8">
                  <c:v>10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9</c:v>
                </c:pt>
                <c:pt idx="18">
                  <c:v>7</c:v>
                </c:pt>
                <c:pt idx="19">
                  <c:v>8</c:v>
                </c:pt>
                <c:pt idx="20">
                  <c:v>8</c:v>
                </c:pt>
                <c:pt idx="21">
                  <c:v>11</c:v>
                </c:pt>
                <c:pt idx="22">
                  <c:v>12</c:v>
                </c:pt>
                <c:pt idx="23">
                  <c:v>14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13</c:v>
                </c:pt>
                <c:pt idx="29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06880"/>
        <c:axId val="206854336"/>
      </c:lineChart>
      <c:catAx>
        <c:axId val="20530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5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5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06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june!$M$2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june!$M$3:$M$33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1.6</c:v>
                </c:pt>
                <c:pt idx="3">
                  <c:v>0</c:v>
                </c:pt>
                <c:pt idx="4">
                  <c:v>33.200000000000003</c:v>
                </c:pt>
                <c:pt idx="5">
                  <c:v>0</c:v>
                </c:pt>
                <c:pt idx="6">
                  <c:v>0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9.4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</c:v>
                </c:pt>
                <c:pt idx="25">
                  <c:v>0</c:v>
                </c:pt>
                <c:pt idx="26">
                  <c:v>1.8</c:v>
                </c:pt>
                <c:pt idx="27">
                  <c:v>0</c:v>
                </c:pt>
                <c:pt idx="28">
                  <c:v>1.8</c:v>
                </c:pt>
                <c:pt idx="29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38240"/>
        <c:axId val="208634432"/>
      </c:barChart>
      <c:catAx>
        <c:axId val="20653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3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538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june!$E$2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june!$E$3:$E$33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38752"/>
        <c:axId val="208636160"/>
      </c:lineChart>
      <c:catAx>
        <c:axId val="20653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3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3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538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june!$G$2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june!$G$3:$G$33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39264"/>
        <c:axId val="208639040"/>
      </c:lineChart>
      <c:catAx>
        <c:axId val="20653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39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539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june!$H$2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june!$H$3:$H$33</c:f>
              <c:numCache>
                <c:formatCode>General</c:formatCode>
                <c:ptCount val="31"/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39776"/>
        <c:axId val="208640768"/>
      </c:lineChart>
      <c:catAx>
        <c:axId val="20653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407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539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24677340610643"/>
          <c:y val="0.14480737726576123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tx>
            <c:v>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june!$D$204:$D$219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40288"/>
        <c:axId val="209953344"/>
      </c:radarChart>
      <c:catAx>
        <c:axId val="2065402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53344"/>
        <c:crosses val="autoZero"/>
        <c:auto val="0"/>
        <c:lblAlgn val="ctr"/>
        <c:lblOffset val="100"/>
        <c:noMultiLvlLbl val="0"/>
      </c:catAx>
      <c:valAx>
        <c:axId val="2099533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54028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july!$C$2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july!$C$3:$C$33</c:f>
              <c:numCache>
                <c:formatCode>General</c:formatCode>
                <c:ptCount val="31"/>
                <c:pt idx="0">
                  <c:v>20</c:v>
                </c:pt>
                <c:pt idx="1">
                  <c:v>17</c:v>
                </c:pt>
                <c:pt idx="2">
                  <c:v>18</c:v>
                </c:pt>
                <c:pt idx="3">
                  <c:v>20</c:v>
                </c:pt>
                <c:pt idx="4">
                  <c:v>21</c:v>
                </c:pt>
                <c:pt idx="5">
                  <c:v>23</c:v>
                </c:pt>
                <c:pt idx="6">
                  <c:v>22</c:v>
                </c:pt>
                <c:pt idx="7">
                  <c:v>25</c:v>
                </c:pt>
                <c:pt idx="8">
                  <c:v>24</c:v>
                </c:pt>
                <c:pt idx="9">
                  <c:v>28</c:v>
                </c:pt>
                <c:pt idx="10">
                  <c:v>30</c:v>
                </c:pt>
                <c:pt idx="11">
                  <c:v>26</c:v>
                </c:pt>
                <c:pt idx="12">
                  <c:v>23</c:v>
                </c:pt>
                <c:pt idx="13">
                  <c:v>22</c:v>
                </c:pt>
                <c:pt idx="14">
                  <c:v>23</c:v>
                </c:pt>
                <c:pt idx="15">
                  <c:v>27</c:v>
                </c:pt>
                <c:pt idx="16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july!$D$2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july!$A$3:$A$33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july!$D$3:$D$33</c:f>
              <c:numCache>
                <c:formatCode>General</c:formatCode>
                <c:ptCount val="31"/>
                <c:pt idx="0">
                  <c:v>11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14</c:v>
                </c:pt>
                <c:pt idx="6">
                  <c:v>13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19</c:v>
                </c:pt>
                <c:pt idx="12">
                  <c:v>14</c:v>
                </c:pt>
                <c:pt idx="13">
                  <c:v>10</c:v>
                </c:pt>
                <c:pt idx="14">
                  <c:v>9</c:v>
                </c:pt>
                <c:pt idx="15">
                  <c:v>11</c:v>
                </c:pt>
                <c:pt idx="16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66976"/>
        <c:axId val="209955072"/>
      </c:lineChart>
      <c:catAx>
        <c:axId val="20556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5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5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6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july!$M$2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july!$M$3:$M$33</c:f>
              <c:numCache>
                <c:formatCode>General</c:formatCode>
                <c:ptCount val="31"/>
                <c:pt idx="0">
                  <c:v>1.4</c:v>
                </c:pt>
                <c:pt idx="1">
                  <c:v>3.8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22240"/>
        <c:axId val="209957376"/>
      </c:barChart>
      <c:catAx>
        <c:axId val="2101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5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22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july!$E$2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july!$E$3:$E$33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22752"/>
        <c:axId val="209959104"/>
      </c:lineChart>
      <c:catAx>
        <c:axId val="21012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5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22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jan!$G$2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jan!$G$3:$G$33</c:f>
              <c:numCache>
                <c:formatCode>General</c:formatCode>
                <c:ptCount val="31"/>
                <c:pt idx="0">
                  <c:v>89</c:v>
                </c:pt>
                <c:pt idx="1">
                  <c:v>94</c:v>
                </c:pt>
                <c:pt idx="2">
                  <c:v>84</c:v>
                </c:pt>
                <c:pt idx="3">
                  <c:v>90</c:v>
                </c:pt>
                <c:pt idx="4">
                  <c:v>83</c:v>
                </c:pt>
                <c:pt idx="5">
                  <c:v>87</c:v>
                </c:pt>
                <c:pt idx="6">
                  <c:v>79</c:v>
                </c:pt>
                <c:pt idx="7">
                  <c:v>98</c:v>
                </c:pt>
                <c:pt idx="8">
                  <c:v>86</c:v>
                </c:pt>
                <c:pt idx="9">
                  <c:v>98</c:v>
                </c:pt>
                <c:pt idx="10">
                  <c:v>99</c:v>
                </c:pt>
                <c:pt idx="11">
                  <c:v>99</c:v>
                </c:pt>
                <c:pt idx="12">
                  <c:v>98</c:v>
                </c:pt>
                <c:pt idx="13">
                  <c:v>100</c:v>
                </c:pt>
                <c:pt idx="14">
                  <c:v>100</c:v>
                </c:pt>
                <c:pt idx="15">
                  <c:v>96</c:v>
                </c:pt>
                <c:pt idx="16">
                  <c:v>94</c:v>
                </c:pt>
                <c:pt idx="17">
                  <c:v>100</c:v>
                </c:pt>
                <c:pt idx="18">
                  <c:v>96</c:v>
                </c:pt>
                <c:pt idx="19">
                  <c:v>87</c:v>
                </c:pt>
                <c:pt idx="20">
                  <c:v>89</c:v>
                </c:pt>
                <c:pt idx="21">
                  <c:v>84</c:v>
                </c:pt>
                <c:pt idx="22">
                  <c:v>90</c:v>
                </c:pt>
                <c:pt idx="23">
                  <c:v>88</c:v>
                </c:pt>
                <c:pt idx="24">
                  <c:v>92</c:v>
                </c:pt>
                <c:pt idx="25">
                  <c:v>81</c:v>
                </c:pt>
                <c:pt idx="26">
                  <c:v>87</c:v>
                </c:pt>
                <c:pt idx="27">
                  <c:v>94</c:v>
                </c:pt>
                <c:pt idx="28">
                  <c:v>75</c:v>
                </c:pt>
                <c:pt idx="29">
                  <c:v>91</c:v>
                </c:pt>
                <c:pt idx="30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59776"/>
        <c:axId val="208688768"/>
      </c:lineChart>
      <c:catAx>
        <c:axId val="20845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88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59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july!$G$2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july!$G$3:$G$33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37728"/>
        <c:axId val="210231296"/>
      </c:lineChart>
      <c:catAx>
        <c:axId val="20653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12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537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july!$H$2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july!$H$3:$H$33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24512"/>
        <c:axId val="210233024"/>
      </c:lineChart>
      <c:catAx>
        <c:axId val="2090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3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302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2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24677340610643"/>
          <c:y val="0.14480737726576123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tx>
            <c:v>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july!$D$204:$D$219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8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25024"/>
        <c:axId val="210234752"/>
      </c:radarChart>
      <c:catAx>
        <c:axId val="20902502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34752"/>
        <c:crosses val="autoZero"/>
        <c:auto val="0"/>
        <c:lblAlgn val="ctr"/>
        <c:lblOffset val="100"/>
        <c:noMultiLvlLbl val="0"/>
      </c:catAx>
      <c:valAx>
        <c:axId val="2102347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2502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august!$C$2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august!$A$3:$A$33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august!$C$3:$C$33</c:f>
              <c:numCache>
                <c:formatCode>General</c:formatCode>
                <c:ptCount val="31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23</c:v>
                </c:pt>
                <c:pt idx="4">
                  <c:v>20</c:v>
                </c:pt>
                <c:pt idx="5">
                  <c:v>22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21</c:v>
                </c:pt>
                <c:pt idx="14">
                  <c:v>21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21</c:v>
                </c:pt>
                <c:pt idx="19">
                  <c:v>21</c:v>
                </c:pt>
                <c:pt idx="20">
                  <c:v>18</c:v>
                </c:pt>
                <c:pt idx="21">
                  <c:v>21</c:v>
                </c:pt>
                <c:pt idx="22">
                  <c:v>22</c:v>
                </c:pt>
                <c:pt idx="23">
                  <c:v>19</c:v>
                </c:pt>
                <c:pt idx="24">
                  <c:v>18</c:v>
                </c:pt>
                <c:pt idx="25">
                  <c:v>19</c:v>
                </c:pt>
                <c:pt idx="26">
                  <c:v>17</c:v>
                </c:pt>
                <c:pt idx="27">
                  <c:v>22</c:v>
                </c:pt>
                <c:pt idx="28">
                  <c:v>18</c:v>
                </c:pt>
                <c:pt idx="29">
                  <c:v>17</c:v>
                </c:pt>
                <c:pt idx="30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august!$D$2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august!$A$3:$A$33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august!$D$3:$D$33</c:f>
              <c:numCache>
                <c:formatCode>General</c:formatCode>
                <c:ptCount val="31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  <c:pt idx="9">
                  <c:v>14</c:v>
                </c:pt>
                <c:pt idx="10">
                  <c:v>12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14</c:v>
                </c:pt>
                <c:pt idx="18">
                  <c:v>13</c:v>
                </c:pt>
                <c:pt idx="19">
                  <c:v>15</c:v>
                </c:pt>
                <c:pt idx="20">
                  <c:v>15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13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11</c:v>
                </c:pt>
                <c:pt idx="29">
                  <c:v>13</c:v>
                </c:pt>
                <c:pt idx="3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26560"/>
        <c:axId val="210236480"/>
      </c:lineChart>
      <c:catAx>
        <c:axId val="2090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3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26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august!$M$2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august!$M$3:$M$33</c:f>
              <c:numCache>
                <c:formatCode>General</c:formatCode>
                <c:ptCount val="31"/>
                <c:pt idx="0">
                  <c:v>0.4</c:v>
                </c:pt>
                <c:pt idx="1">
                  <c:v>2.8</c:v>
                </c:pt>
                <c:pt idx="2">
                  <c:v>0.2</c:v>
                </c:pt>
                <c:pt idx="3">
                  <c:v>0</c:v>
                </c:pt>
                <c:pt idx="4">
                  <c:v>4.4000000000000004</c:v>
                </c:pt>
                <c:pt idx="5">
                  <c:v>0.8</c:v>
                </c:pt>
                <c:pt idx="6">
                  <c:v>0</c:v>
                </c:pt>
                <c:pt idx="7">
                  <c:v>3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</c:v>
                </c:pt>
                <c:pt idx="14">
                  <c:v>2.4</c:v>
                </c:pt>
                <c:pt idx="15">
                  <c:v>0</c:v>
                </c:pt>
                <c:pt idx="16">
                  <c:v>0</c:v>
                </c:pt>
                <c:pt idx="17">
                  <c:v>0.4</c:v>
                </c:pt>
                <c:pt idx="18">
                  <c:v>3.8</c:v>
                </c:pt>
                <c:pt idx="19">
                  <c:v>0</c:v>
                </c:pt>
                <c:pt idx="20">
                  <c:v>5.6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38592"/>
        <c:axId val="210238784"/>
      </c:barChart>
      <c:catAx>
        <c:axId val="20983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3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38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august!$E$2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august!$E$3:$E$33</c:f>
              <c:numCache>
                <c:formatCode>General</c:formatCode>
                <c:ptCount val="31"/>
                <c:pt idx="0">
                  <c:v>15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15</c:v>
                </c:pt>
                <c:pt idx="16">
                  <c:v>16</c:v>
                </c:pt>
                <c:pt idx="17">
                  <c:v>15</c:v>
                </c:pt>
                <c:pt idx="18">
                  <c:v>17</c:v>
                </c:pt>
                <c:pt idx="19">
                  <c:v>18</c:v>
                </c:pt>
                <c:pt idx="20">
                  <c:v>17</c:v>
                </c:pt>
                <c:pt idx="21">
                  <c:v>20</c:v>
                </c:pt>
                <c:pt idx="22">
                  <c:v>17</c:v>
                </c:pt>
                <c:pt idx="23">
                  <c:v>17</c:v>
                </c:pt>
                <c:pt idx="24">
                  <c:v>16</c:v>
                </c:pt>
                <c:pt idx="25">
                  <c:v>17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39104"/>
        <c:axId val="209863808"/>
      </c:lineChart>
      <c:catAx>
        <c:axId val="20983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6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6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39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august!$G$2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august!$G$3:$G$33</c:f>
              <c:numCache>
                <c:formatCode>General</c:formatCode>
                <c:ptCount val="31"/>
                <c:pt idx="0">
                  <c:v>90</c:v>
                </c:pt>
                <c:pt idx="1">
                  <c:v>78</c:v>
                </c:pt>
                <c:pt idx="2">
                  <c:v>90</c:v>
                </c:pt>
                <c:pt idx="3">
                  <c:v>82</c:v>
                </c:pt>
                <c:pt idx="4">
                  <c:v>84</c:v>
                </c:pt>
                <c:pt idx="5">
                  <c:v>90</c:v>
                </c:pt>
                <c:pt idx="6">
                  <c:v>77</c:v>
                </c:pt>
                <c:pt idx="7">
                  <c:v>90</c:v>
                </c:pt>
                <c:pt idx="8">
                  <c:v>88</c:v>
                </c:pt>
                <c:pt idx="9">
                  <c:v>84</c:v>
                </c:pt>
                <c:pt idx="10">
                  <c:v>80</c:v>
                </c:pt>
                <c:pt idx="11">
                  <c:v>76</c:v>
                </c:pt>
                <c:pt idx="12">
                  <c:v>85</c:v>
                </c:pt>
                <c:pt idx="13">
                  <c:v>83</c:v>
                </c:pt>
                <c:pt idx="14">
                  <c:v>83</c:v>
                </c:pt>
                <c:pt idx="15">
                  <c:v>77</c:v>
                </c:pt>
                <c:pt idx="16">
                  <c:v>81</c:v>
                </c:pt>
                <c:pt idx="17">
                  <c:v>79</c:v>
                </c:pt>
                <c:pt idx="18">
                  <c:v>79</c:v>
                </c:pt>
                <c:pt idx="19">
                  <c:v>89</c:v>
                </c:pt>
                <c:pt idx="20">
                  <c:v>94</c:v>
                </c:pt>
                <c:pt idx="21">
                  <c:v>75</c:v>
                </c:pt>
                <c:pt idx="22">
                  <c:v>86</c:v>
                </c:pt>
                <c:pt idx="23">
                  <c:v>81</c:v>
                </c:pt>
                <c:pt idx="24">
                  <c:v>84</c:v>
                </c:pt>
                <c:pt idx="25">
                  <c:v>86</c:v>
                </c:pt>
                <c:pt idx="26">
                  <c:v>81</c:v>
                </c:pt>
                <c:pt idx="27">
                  <c:v>73</c:v>
                </c:pt>
                <c:pt idx="28">
                  <c:v>87</c:v>
                </c:pt>
                <c:pt idx="29">
                  <c:v>81</c:v>
                </c:pt>
                <c:pt idx="30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39616"/>
        <c:axId val="209865536"/>
      </c:lineChart>
      <c:catAx>
        <c:axId val="20983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6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655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39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august!$H$2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august!$H$3:$H$33</c:f>
              <c:numCache>
                <c:formatCode>General</c:formatCode>
                <c:ptCount val="31"/>
                <c:pt idx="0">
                  <c:v>1011</c:v>
                </c:pt>
                <c:pt idx="1">
                  <c:v>1015</c:v>
                </c:pt>
                <c:pt idx="2">
                  <c:v>1014</c:v>
                </c:pt>
                <c:pt idx="3">
                  <c:v>1013</c:v>
                </c:pt>
                <c:pt idx="4">
                  <c:v>1005</c:v>
                </c:pt>
                <c:pt idx="5">
                  <c:v>995</c:v>
                </c:pt>
                <c:pt idx="6">
                  <c:v>995</c:v>
                </c:pt>
                <c:pt idx="7">
                  <c:v>1000</c:v>
                </c:pt>
                <c:pt idx="8">
                  <c:v>1009</c:v>
                </c:pt>
                <c:pt idx="9">
                  <c:v>1014</c:v>
                </c:pt>
                <c:pt idx="10">
                  <c:v>1017</c:v>
                </c:pt>
                <c:pt idx="11">
                  <c:v>1017</c:v>
                </c:pt>
                <c:pt idx="12">
                  <c:v>1019</c:v>
                </c:pt>
                <c:pt idx="13">
                  <c:v>1019</c:v>
                </c:pt>
                <c:pt idx="14">
                  <c:v>1013</c:v>
                </c:pt>
                <c:pt idx="15">
                  <c:v>1016</c:v>
                </c:pt>
                <c:pt idx="16">
                  <c:v>1019</c:v>
                </c:pt>
                <c:pt idx="17">
                  <c:v>1018</c:v>
                </c:pt>
                <c:pt idx="18">
                  <c:v>1013</c:v>
                </c:pt>
                <c:pt idx="19">
                  <c:v>1015</c:v>
                </c:pt>
                <c:pt idx="20">
                  <c:v>1016</c:v>
                </c:pt>
                <c:pt idx="21">
                  <c:v>1021</c:v>
                </c:pt>
                <c:pt idx="22">
                  <c:v>1029</c:v>
                </c:pt>
                <c:pt idx="23">
                  <c:v>1032</c:v>
                </c:pt>
                <c:pt idx="24">
                  <c:v>1028</c:v>
                </c:pt>
                <c:pt idx="25">
                  <c:v>1024</c:v>
                </c:pt>
                <c:pt idx="26">
                  <c:v>1025</c:v>
                </c:pt>
                <c:pt idx="27">
                  <c:v>1028</c:v>
                </c:pt>
                <c:pt idx="28">
                  <c:v>1027</c:v>
                </c:pt>
                <c:pt idx="29">
                  <c:v>1028</c:v>
                </c:pt>
                <c:pt idx="30">
                  <c:v>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0128"/>
        <c:axId val="209867264"/>
      </c:lineChart>
      <c:catAx>
        <c:axId val="2098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6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6726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0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24677340610643"/>
          <c:y val="0.14480737726576123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tx>
            <c:v>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august!$D$204:$D$219</c:f>
              <c:numCache>
                <c:formatCode>General</c:formatCode>
                <c:ptCount val="16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9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40640"/>
        <c:axId val="209868992"/>
      </c:radarChart>
      <c:catAx>
        <c:axId val="2098406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68992"/>
        <c:crosses val="autoZero"/>
        <c:auto val="0"/>
        <c:lblAlgn val="ctr"/>
        <c:lblOffset val="100"/>
        <c:noMultiLvlLbl val="0"/>
      </c:catAx>
      <c:valAx>
        <c:axId val="2098689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06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sep!$C$2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sep!$A$3:$A$33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sep!$C$3:$C$33</c:f>
              <c:numCache>
                <c:formatCode>General</c:formatCode>
                <c:ptCount val="31"/>
                <c:pt idx="0">
                  <c:v>17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28</c:v>
                </c:pt>
                <c:pt idx="6">
                  <c:v>30</c:v>
                </c:pt>
                <c:pt idx="7">
                  <c:v>29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21</c:v>
                </c:pt>
                <c:pt idx="12">
                  <c:v>19</c:v>
                </c:pt>
                <c:pt idx="13">
                  <c:v>15</c:v>
                </c:pt>
                <c:pt idx="14">
                  <c:v>20</c:v>
                </c:pt>
                <c:pt idx="15">
                  <c:v>22</c:v>
                </c:pt>
                <c:pt idx="16">
                  <c:v>21</c:v>
                </c:pt>
                <c:pt idx="17">
                  <c:v>23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21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21</c:v>
                </c:pt>
                <c:pt idx="26">
                  <c:v>17</c:v>
                </c:pt>
                <c:pt idx="27">
                  <c:v>17</c:v>
                </c:pt>
                <c:pt idx="28">
                  <c:v>14</c:v>
                </c:pt>
                <c:pt idx="29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sep!$A$3:$A$33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sep!$D$3:$D$33</c:f>
              <c:numCache>
                <c:formatCode>General</c:formatCode>
                <c:ptCount val="3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15</c:v>
                </c:pt>
                <c:pt idx="11">
                  <c:v>11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12</c:v>
                </c:pt>
                <c:pt idx="23">
                  <c:v>9</c:v>
                </c:pt>
                <c:pt idx="24">
                  <c:v>16</c:v>
                </c:pt>
                <c:pt idx="25">
                  <c:v>12</c:v>
                </c:pt>
                <c:pt idx="26">
                  <c:v>11</c:v>
                </c:pt>
                <c:pt idx="27">
                  <c:v>9</c:v>
                </c:pt>
                <c:pt idx="28">
                  <c:v>7</c:v>
                </c:pt>
                <c:pt idx="29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1664"/>
        <c:axId val="211320832"/>
      </c:lineChart>
      <c:catAx>
        <c:axId val="20984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2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1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jan!$H$2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jan!$H$3:$H$33</c:f>
              <c:numCache>
                <c:formatCode>General</c:formatCode>
                <c:ptCount val="31"/>
                <c:pt idx="0">
                  <c:v>1013</c:v>
                </c:pt>
                <c:pt idx="1">
                  <c:v>1008</c:v>
                </c:pt>
                <c:pt idx="2">
                  <c:v>1006</c:v>
                </c:pt>
                <c:pt idx="3">
                  <c:v>1001</c:v>
                </c:pt>
                <c:pt idx="4">
                  <c:v>1012</c:v>
                </c:pt>
                <c:pt idx="5">
                  <c:v>1016</c:v>
                </c:pt>
                <c:pt idx="6">
                  <c:v>1007</c:v>
                </c:pt>
                <c:pt idx="7">
                  <c:v>999</c:v>
                </c:pt>
                <c:pt idx="8">
                  <c:v>1000</c:v>
                </c:pt>
                <c:pt idx="9">
                  <c:v>1016</c:v>
                </c:pt>
                <c:pt idx="10">
                  <c:v>1028</c:v>
                </c:pt>
                <c:pt idx="11">
                  <c:v>1040</c:v>
                </c:pt>
                <c:pt idx="12">
                  <c:v>1041</c:v>
                </c:pt>
                <c:pt idx="13">
                  <c:v>1037</c:v>
                </c:pt>
                <c:pt idx="14">
                  <c:v>1025</c:v>
                </c:pt>
                <c:pt idx="15">
                  <c:v>1024</c:v>
                </c:pt>
                <c:pt idx="16">
                  <c:v>1038</c:v>
                </c:pt>
                <c:pt idx="17">
                  <c:v>1037</c:v>
                </c:pt>
                <c:pt idx="18">
                  <c:v>1025</c:v>
                </c:pt>
                <c:pt idx="19">
                  <c:v>1037</c:v>
                </c:pt>
                <c:pt idx="20">
                  <c:v>1039</c:v>
                </c:pt>
                <c:pt idx="21">
                  <c:v>1037</c:v>
                </c:pt>
                <c:pt idx="22">
                  <c:v>1035</c:v>
                </c:pt>
                <c:pt idx="23">
                  <c:v>1034</c:v>
                </c:pt>
                <c:pt idx="24">
                  <c:v>1034</c:v>
                </c:pt>
                <c:pt idx="25">
                  <c:v>1033</c:v>
                </c:pt>
                <c:pt idx="26">
                  <c:v>1025</c:v>
                </c:pt>
                <c:pt idx="27">
                  <c:v>1034</c:v>
                </c:pt>
                <c:pt idx="28">
                  <c:v>1026</c:v>
                </c:pt>
                <c:pt idx="29">
                  <c:v>1033</c:v>
                </c:pt>
                <c:pt idx="30">
                  <c:v>1023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60288"/>
        <c:axId val="208690496"/>
      </c:lineChart>
      <c:catAx>
        <c:axId val="20846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9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9049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60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sep!$M$3:$M$33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8.1999999999999993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0.2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20</c:v>
                </c:pt>
                <c:pt idx="28">
                  <c:v>0.2</c:v>
                </c:pt>
                <c:pt idx="29">
                  <c:v>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45504"/>
        <c:axId val="211323136"/>
      </c:barChart>
      <c:catAx>
        <c:axId val="21064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2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45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sep!$E$2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sep!$E$3:$E$33</c:f>
              <c:numCache>
                <c:formatCode>General</c:formatCode>
                <c:ptCount val="31"/>
                <c:pt idx="0">
                  <c:v>15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20</c:v>
                </c:pt>
                <c:pt idx="5">
                  <c:v>23</c:v>
                </c:pt>
                <c:pt idx="6">
                  <c:v>25</c:v>
                </c:pt>
                <c:pt idx="7">
                  <c:v>25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  <c:pt idx="12">
                  <c:v>16</c:v>
                </c:pt>
                <c:pt idx="13">
                  <c:v>14</c:v>
                </c:pt>
                <c:pt idx="14">
                  <c:v>14</c:v>
                </c:pt>
                <c:pt idx="15">
                  <c:v>18</c:v>
                </c:pt>
                <c:pt idx="16">
                  <c:v>16</c:v>
                </c:pt>
                <c:pt idx="17">
                  <c:v>19</c:v>
                </c:pt>
                <c:pt idx="18">
                  <c:v>16</c:v>
                </c:pt>
                <c:pt idx="19">
                  <c:v>17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17</c:v>
                </c:pt>
                <c:pt idx="24">
                  <c:v>19</c:v>
                </c:pt>
                <c:pt idx="25">
                  <c:v>16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46528"/>
        <c:axId val="211324864"/>
      </c:lineChart>
      <c:catAx>
        <c:axId val="21064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46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sep!$G$2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sep!$G$3:$G$33</c:f>
              <c:numCache>
                <c:formatCode>General</c:formatCode>
                <c:ptCount val="31"/>
                <c:pt idx="0">
                  <c:v>86</c:v>
                </c:pt>
                <c:pt idx="1">
                  <c:v>81</c:v>
                </c:pt>
                <c:pt idx="2">
                  <c:v>92</c:v>
                </c:pt>
                <c:pt idx="3">
                  <c:v>85</c:v>
                </c:pt>
                <c:pt idx="4">
                  <c:v>80</c:v>
                </c:pt>
                <c:pt idx="5">
                  <c:v>88</c:v>
                </c:pt>
                <c:pt idx="6">
                  <c:v>69</c:v>
                </c:pt>
                <c:pt idx="7">
                  <c:v>60</c:v>
                </c:pt>
                <c:pt idx="8">
                  <c:v>80</c:v>
                </c:pt>
                <c:pt idx="9">
                  <c:v>92</c:v>
                </c:pt>
                <c:pt idx="10">
                  <c:v>83</c:v>
                </c:pt>
                <c:pt idx="11">
                  <c:v>86</c:v>
                </c:pt>
                <c:pt idx="12">
                  <c:v>83</c:v>
                </c:pt>
                <c:pt idx="13">
                  <c:v>100</c:v>
                </c:pt>
                <c:pt idx="14">
                  <c:v>96</c:v>
                </c:pt>
                <c:pt idx="15">
                  <c:v>88</c:v>
                </c:pt>
                <c:pt idx="16">
                  <c:v>93</c:v>
                </c:pt>
                <c:pt idx="17">
                  <c:v>70</c:v>
                </c:pt>
                <c:pt idx="18">
                  <c:v>86</c:v>
                </c:pt>
                <c:pt idx="19">
                  <c:v>85</c:v>
                </c:pt>
                <c:pt idx="20">
                  <c:v>88</c:v>
                </c:pt>
                <c:pt idx="21">
                  <c:v>89</c:v>
                </c:pt>
                <c:pt idx="22">
                  <c:v>88</c:v>
                </c:pt>
                <c:pt idx="23">
                  <c:v>84</c:v>
                </c:pt>
                <c:pt idx="24">
                  <c:v>93</c:v>
                </c:pt>
                <c:pt idx="25">
                  <c:v>89</c:v>
                </c:pt>
                <c:pt idx="26">
                  <c:v>88</c:v>
                </c:pt>
                <c:pt idx="27">
                  <c:v>85</c:v>
                </c:pt>
                <c:pt idx="28">
                  <c:v>82</c:v>
                </c:pt>
                <c:pt idx="29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47040"/>
        <c:axId val="211326592"/>
      </c:lineChart>
      <c:catAx>
        <c:axId val="21064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6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47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sep!$H$2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sep!$H$3:$H$33</c:f>
              <c:numCache>
                <c:formatCode>General</c:formatCode>
                <c:ptCount val="31"/>
                <c:pt idx="0">
                  <c:v>1033</c:v>
                </c:pt>
                <c:pt idx="1">
                  <c:v>1031</c:v>
                </c:pt>
                <c:pt idx="2">
                  <c:v>1024</c:v>
                </c:pt>
                <c:pt idx="3">
                  <c:v>1020</c:v>
                </c:pt>
                <c:pt idx="4">
                  <c:v>1021</c:v>
                </c:pt>
                <c:pt idx="5">
                  <c:v>1023</c:v>
                </c:pt>
                <c:pt idx="6">
                  <c:v>1015</c:v>
                </c:pt>
                <c:pt idx="7">
                  <c:v>1014</c:v>
                </c:pt>
                <c:pt idx="8">
                  <c:v>1008</c:v>
                </c:pt>
                <c:pt idx="9">
                  <c:v>1009</c:v>
                </c:pt>
                <c:pt idx="10">
                  <c:v>1015</c:v>
                </c:pt>
                <c:pt idx="11">
                  <c:v>1019</c:v>
                </c:pt>
                <c:pt idx="12">
                  <c:v>1019</c:v>
                </c:pt>
                <c:pt idx="13">
                  <c:v>1013</c:v>
                </c:pt>
                <c:pt idx="14">
                  <c:v>1015</c:v>
                </c:pt>
                <c:pt idx="15">
                  <c:v>1018</c:v>
                </c:pt>
                <c:pt idx="16">
                  <c:v>1014</c:v>
                </c:pt>
                <c:pt idx="17">
                  <c:v>1013</c:v>
                </c:pt>
                <c:pt idx="18">
                  <c:v>1014</c:v>
                </c:pt>
                <c:pt idx="19">
                  <c:v>1023</c:v>
                </c:pt>
                <c:pt idx="20">
                  <c:v>1031</c:v>
                </c:pt>
                <c:pt idx="21">
                  <c:v>1028</c:v>
                </c:pt>
                <c:pt idx="22">
                  <c:v>1019</c:v>
                </c:pt>
                <c:pt idx="23">
                  <c:v>1015</c:v>
                </c:pt>
                <c:pt idx="24">
                  <c:v>1014</c:v>
                </c:pt>
                <c:pt idx="25">
                  <c:v>1011</c:v>
                </c:pt>
                <c:pt idx="26">
                  <c:v>1002</c:v>
                </c:pt>
                <c:pt idx="27">
                  <c:v>1015</c:v>
                </c:pt>
                <c:pt idx="28">
                  <c:v>1017</c:v>
                </c:pt>
                <c:pt idx="29">
                  <c:v>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47552"/>
        <c:axId val="211328320"/>
      </c:lineChart>
      <c:catAx>
        <c:axId val="21064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32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2832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47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24677340610643"/>
          <c:y val="0.14480737726576123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tx>
            <c:v>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sep!$D$204:$D$219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48064"/>
        <c:axId val="212149376"/>
      </c:radarChart>
      <c:catAx>
        <c:axId val="2106480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49376"/>
        <c:crosses val="autoZero"/>
        <c:auto val="0"/>
        <c:lblAlgn val="ctr"/>
        <c:lblOffset val="100"/>
        <c:noMultiLvlLbl val="0"/>
      </c:catAx>
      <c:valAx>
        <c:axId val="2121493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4806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oct!$C$2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oct!$A$3:$A$33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oct!$C$3:$C$33</c:f>
              <c:numCache>
                <c:formatCode>General</c:formatCode>
                <c:ptCount val="31"/>
                <c:pt idx="0">
                  <c:v>16</c:v>
                </c:pt>
                <c:pt idx="1">
                  <c:v>13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16</c:v>
                </c:pt>
                <c:pt idx="6">
                  <c:v>19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13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18</c:v>
                </c:pt>
                <c:pt idx="19">
                  <c:v>16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14</c:v>
                </c:pt>
                <c:pt idx="29">
                  <c:v>14</c:v>
                </c:pt>
                <c:pt idx="30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oct!$D$2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oct!$A$3:$A$33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oct!$D$3:$D$33</c:f>
              <c:numCache>
                <c:formatCode>General</c:formatCode>
                <c:ptCount val="31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11</c:v>
                </c:pt>
                <c:pt idx="10">
                  <c:v>8</c:v>
                </c:pt>
                <c:pt idx="11">
                  <c:v>11</c:v>
                </c:pt>
                <c:pt idx="12">
                  <c:v>11</c:v>
                </c:pt>
                <c:pt idx="13">
                  <c:v>10</c:v>
                </c:pt>
                <c:pt idx="14">
                  <c:v>6</c:v>
                </c:pt>
                <c:pt idx="15">
                  <c:v>7</c:v>
                </c:pt>
                <c:pt idx="16">
                  <c:v>10</c:v>
                </c:pt>
                <c:pt idx="17">
                  <c:v>11</c:v>
                </c:pt>
                <c:pt idx="18">
                  <c:v>15</c:v>
                </c:pt>
                <c:pt idx="19">
                  <c:v>9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10</c:v>
                </c:pt>
                <c:pt idx="24">
                  <c:v>7</c:v>
                </c:pt>
                <c:pt idx="25">
                  <c:v>8</c:v>
                </c:pt>
                <c:pt idx="26">
                  <c:v>14</c:v>
                </c:pt>
                <c:pt idx="27">
                  <c:v>12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1152"/>
        <c:axId val="212151104"/>
      </c:lineChart>
      <c:catAx>
        <c:axId val="20984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5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5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1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oct!$M$3:$M$33</c:f>
              <c:numCache>
                <c:formatCode>General</c:formatCode>
                <c:ptCount val="31"/>
                <c:pt idx="0">
                  <c:v>9.1999999999999993</c:v>
                </c:pt>
                <c:pt idx="1">
                  <c:v>6.2</c:v>
                </c:pt>
                <c:pt idx="2">
                  <c:v>0.8</c:v>
                </c:pt>
                <c:pt idx="3">
                  <c:v>13.6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</c:v>
                </c:pt>
                <c:pt idx="17">
                  <c:v>0.8</c:v>
                </c:pt>
                <c:pt idx="18">
                  <c:v>0.2</c:v>
                </c:pt>
                <c:pt idx="19">
                  <c:v>10.8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5.4</c:v>
                </c:pt>
                <c:pt idx="28">
                  <c:v>11.6</c:v>
                </c:pt>
                <c:pt idx="29">
                  <c:v>9.4</c:v>
                </c:pt>
                <c:pt idx="30">
                  <c:v>20.399999999999999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64448"/>
        <c:axId val="212153408"/>
      </c:barChart>
      <c:catAx>
        <c:axId val="21226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5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64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oct!$E$2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oct!$E$3:$E$33</c:f>
              <c:numCache>
                <c:formatCode>General</c:formatCode>
                <c:ptCount val="31"/>
                <c:pt idx="0">
                  <c:v>14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14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10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18</c:v>
                </c:pt>
                <c:pt idx="19">
                  <c:v>14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13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14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4960"/>
        <c:axId val="212155136"/>
      </c:lineChart>
      <c:catAx>
        <c:axId val="21226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5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64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oct!$G$2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oct!$G$3:$G$33</c:f>
              <c:numCache>
                <c:formatCode>General</c:formatCode>
                <c:ptCount val="31"/>
                <c:pt idx="0">
                  <c:v>88</c:v>
                </c:pt>
                <c:pt idx="1">
                  <c:v>91</c:v>
                </c:pt>
                <c:pt idx="2">
                  <c:v>86</c:v>
                </c:pt>
                <c:pt idx="3">
                  <c:v>80</c:v>
                </c:pt>
                <c:pt idx="4">
                  <c:v>94</c:v>
                </c:pt>
                <c:pt idx="5">
                  <c:v>80</c:v>
                </c:pt>
                <c:pt idx="6">
                  <c:v>94</c:v>
                </c:pt>
                <c:pt idx="7">
                  <c:v>100</c:v>
                </c:pt>
                <c:pt idx="8">
                  <c:v>94</c:v>
                </c:pt>
                <c:pt idx="9">
                  <c:v>88</c:v>
                </c:pt>
                <c:pt idx="10">
                  <c:v>93</c:v>
                </c:pt>
                <c:pt idx="11">
                  <c:v>86</c:v>
                </c:pt>
                <c:pt idx="12">
                  <c:v>98</c:v>
                </c:pt>
                <c:pt idx="13">
                  <c:v>92</c:v>
                </c:pt>
                <c:pt idx="14">
                  <c:v>84</c:v>
                </c:pt>
                <c:pt idx="15">
                  <c:v>92</c:v>
                </c:pt>
                <c:pt idx="16">
                  <c:v>97</c:v>
                </c:pt>
                <c:pt idx="17">
                  <c:v>98</c:v>
                </c:pt>
                <c:pt idx="18">
                  <c:v>96</c:v>
                </c:pt>
                <c:pt idx="19">
                  <c:v>96</c:v>
                </c:pt>
                <c:pt idx="20">
                  <c:v>70</c:v>
                </c:pt>
                <c:pt idx="21">
                  <c:v>80</c:v>
                </c:pt>
                <c:pt idx="22">
                  <c:v>85</c:v>
                </c:pt>
                <c:pt idx="23">
                  <c:v>84</c:v>
                </c:pt>
                <c:pt idx="24">
                  <c:v>91</c:v>
                </c:pt>
                <c:pt idx="25">
                  <c:v>94</c:v>
                </c:pt>
                <c:pt idx="26">
                  <c:v>84</c:v>
                </c:pt>
                <c:pt idx="27">
                  <c:v>80</c:v>
                </c:pt>
                <c:pt idx="28">
                  <c:v>86</c:v>
                </c:pt>
                <c:pt idx="29">
                  <c:v>92</c:v>
                </c:pt>
                <c:pt idx="30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5472"/>
        <c:axId val="211821120"/>
      </c:lineChart>
      <c:catAx>
        <c:axId val="21226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2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21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65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oct!$H$2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oct!$H$3:$H$33</c:f>
              <c:numCache>
                <c:formatCode>General</c:formatCode>
                <c:ptCount val="31"/>
                <c:pt idx="0">
                  <c:v>1006</c:v>
                </c:pt>
                <c:pt idx="1">
                  <c:v>1001</c:v>
                </c:pt>
                <c:pt idx="2">
                  <c:v>992</c:v>
                </c:pt>
                <c:pt idx="3">
                  <c:v>1007</c:v>
                </c:pt>
                <c:pt idx="4">
                  <c:v>997</c:v>
                </c:pt>
                <c:pt idx="5">
                  <c:v>1019</c:v>
                </c:pt>
                <c:pt idx="6">
                  <c:v>1026</c:v>
                </c:pt>
                <c:pt idx="7">
                  <c:v>1029</c:v>
                </c:pt>
                <c:pt idx="8">
                  <c:v>1029</c:v>
                </c:pt>
                <c:pt idx="9">
                  <c:v>1030</c:v>
                </c:pt>
                <c:pt idx="10">
                  <c:v>1032</c:v>
                </c:pt>
                <c:pt idx="11">
                  <c:v>1026</c:v>
                </c:pt>
                <c:pt idx="12">
                  <c:v>1028</c:v>
                </c:pt>
                <c:pt idx="13">
                  <c:v>1024</c:v>
                </c:pt>
                <c:pt idx="14">
                  <c:v>1020</c:v>
                </c:pt>
                <c:pt idx="15">
                  <c:v>1020</c:v>
                </c:pt>
                <c:pt idx="16">
                  <c:v>1015</c:v>
                </c:pt>
                <c:pt idx="17">
                  <c:v>1015</c:v>
                </c:pt>
                <c:pt idx="18">
                  <c:v>1009</c:v>
                </c:pt>
                <c:pt idx="19">
                  <c:v>998</c:v>
                </c:pt>
                <c:pt idx="20">
                  <c:v>1006</c:v>
                </c:pt>
                <c:pt idx="21">
                  <c:v>1018</c:v>
                </c:pt>
                <c:pt idx="22">
                  <c:v>1024</c:v>
                </c:pt>
                <c:pt idx="23">
                  <c:v>1016</c:v>
                </c:pt>
                <c:pt idx="24">
                  <c:v>1013</c:v>
                </c:pt>
                <c:pt idx="25">
                  <c:v>1015</c:v>
                </c:pt>
                <c:pt idx="26">
                  <c:v>1015</c:v>
                </c:pt>
                <c:pt idx="27">
                  <c:v>1007</c:v>
                </c:pt>
                <c:pt idx="28">
                  <c:v>992</c:v>
                </c:pt>
                <c:pt idx="29">
                  <c:v>991</c:v>
                </c:pt>
                <c:pt idx="30">
                  <c:v>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65984"/>
        <c:axId val="211822848"/>
      </c:lineChart>
      <c:catAx>
        <c:axId val="21226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2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2284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65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jan!$D$204:$D$219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9">
                  <c:v>1</c:v>
                </c:pt>
                <c:pt idx="10">
                  <c:v>11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60800"/>
        <c:axId val="208692352"/>
      </c:radarChart>
      <c:catAx>
        <c:axId val="2084608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92352"/>
        <c:crosses val="autoZero"/>
        <c:auto val="0"/>
        <c:lblAlgn val="ctr"/>
        <c:lblOffset val="100"/>
        <c:noMultiLvlLbl val="0"/>
      </c:catAx>
      <c:valAx>
        <c:axId val="208692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46080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24677340610643"/>
          <c:y val="0.14480737726576123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tx>
            <c:v>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oct!$D$204:$D$219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66496"/>
        <c:axId val="211824576"/>
      </c:radarChart>
      <c:catAx>
        <c:axId val="21226649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24576"/>
        <c:crosses val="autoZero"/>
        <c:auto val="0"/>
        <c:lblAlgn val="ctr"/>
        <c:lblOffset val="100"/>
        <c:noMultiLvlLbl val="0"/>
      </c:catAx>
      <c:valAx>
        <c:axId val="2118245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26649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nov!$C$2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nov!$A$3:$A$33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nov!$C$3:$C$33</c:f>
              <c:numCache>
                <c:formatCode>General</c:formatCode>
                <c:ptCount val="31"/>
                <c:pt idx="0">
                  <c:v>12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12</c:v>
                </c:pt>
                <c:pt idx="5">
                  <c:v>19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12</c:v>
                </c:pt>
                <c:pt idx="17">
                  <c:v>14</c:v>
                </c:pt>
                <c:pt idx="18">
                  <c:v>12</c:v>
                </c:pt>
                <c:pt idx="19">
                  <c:v>11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8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nov!$A$3:$A$33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nov!$D$3:$D$33</c:f>
              <c:numCache>
                <c:formatCode>General</c:formatCode>
                <c:ptCount val="31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-1</c:v>
                </c:pt>
                <c:pt idx="5">
                  <c:v>9</c:v>
                </c:pt>
                <c:pt idx="6">
                  <c:v>6</c:v>
                </c:pt>
                <c:pt idx="7">
                  <c:v>4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10</c:v>
                </c:pt>
                <c:pt idx="19">
                  <c:v>8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-1</c:v>
                </c:pt>
                <c:pt idx="28">
                  <c:v>-5</c:v>
                </c:pt>
                <c:pt idx="29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08736"/>
        <c:axId val="211826304"/>
      </c:lineChart>
      <c:catAx>
        <c:axId val="21310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8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2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08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nov!$M$3:$M$33</c:f>
              <c:numCache>
                <c:formatCode>General</c:formatCode>
                <c:ptCount val="31"/>
                <c:pt idx="0">
                  <c:v>0.2</c:v>
                </c:pt>
                <c:pt idx="1">
                  <c:v>0.4</c:v>
                </c:pt>
                <c:pt idx="2">
                  <c:v>1.8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</c:v>
                </c:pt>
                <c:pt idx="9">
                  <c:v>2</c:v>
                </c:pt>
                <c:pt idx="10">
                  <c:v>0.6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8.1999999999999993</c:v>
                </c:pt>
                <c:pt idx="26">
                  <c:v>8.6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46240"/>
        <c:axId val="213417984"/>
      </c:barChart>
      <c:catAx>
        <c:axId val="21274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41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41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46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nov!$E$2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nov!$E$3:$E$33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13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11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6752"/>
        <c:axId val="213419712"/>
      </c:lineChart>
      <c:catAx>
        <c:axId val="21274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41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46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nov!$G$2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nov!$G$3:$G$33</c:f>
              <c:numCache>
                <c:formatCode>General</c:formatCode>
                <c:ptCount val="31"/>
                <c:pt idx="0">
                  <c:v>73</c:v>
                </c:pt>
                <c:pt idx="1">
                  <c:v>92</c:v>
                </c:pt>
                <c:pt idx="2">
                  <c:v>99</c:v>
                </c:pt>
                <c:pt idx="3">
                  <c:v>82</c:v>
                </c:pt>
                <c:pt idx="4">
                  <c:v>97</c:v>
                </c:pt>
                <c:pt idx="5">
                  <c:v>89</c:v>
                </c:pt>
                <c:pt idx="6">
                  <c:v>70</c:v>
                </c:pt>
                <c:pt idx="7">
                  <c:v>90</c:v>
                </c:pt>
                <c:pt idx="8">
                  <c:v>90</c:v>
                </c:pt>
                <c:pt idx="9">
                  <c:v>96</c:v>
                </c:pt>
                <c:pt idx="10">
                  <c:v>100</c:v>
                </c:pt>
                <c:pt idx="11">
                  <c:v>94</c:v>
                </c:pt>
                <c:pt idx="12">
                  <c:v>90</c:v>
                </c:pt>
                <c:pt idx="13">
                  <c:v>93</c:v>
                </c:pt>
                <c:pt idx="14">
                  <c:v>96</c:v>
                </c:pt>
                <c:pt idx="15">
                  <c:v>99</c:v>
                </c:pt>
                <c:pt idx="16">
                  <c:v>81</c:v>
                </c:pt>
                <c:pt idx="17">
                  <c:v>93</c:v>
                </c:pt>
                <c:pt idx="18">
                  <c:v>92</c:v>
                </c:pt>
                <c:pt idx="19">
                  <c:v>87</c:v>
                </c:pt>
                <c:pt idx="20">
                  <c:v>81</c:v>
                </c:pt>
                <c:pt idx="21">
                  <c:v>90</c:v>
                </c:pt>
                <c:pt idx="22">
                  <c:v>94</c:v>
                </c:pt>
                <c:pt idx="23">
                  <c:v>93</c:v>
                </c:pt>
                <c:pt idx="24">
                  <c:v>80</c:v>
                </c:pt>
                <c:pt idx="25">
                  <c:v>91</c:v>
                </c:pt>
                <c:pt idx="26">
                  <c:v>96</c:v>
                </c:pt>
                <c:pt idx="27">
                  <c:v>66</c:v>
                </c:pt>
                <c:pt idx="28">
                  <c:v>98</c:v>
                </c:pt>
                <c:pt idx="29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7264"/>
        <c:axId val="213421440"/>
      </c:lineChart>
      <c:catAx>
        <c:axId val="21274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42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421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4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nov!$H$2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nov!$H$3:$H$33</c:f>
              <c:numCache>
                <c:formatCode>General</c:formatCode>
                <c:ptCount val="31"/>
                <c:pt idx="0">
                  <c:v>998</c:v>
                </c:pt>
                <c:pt idx="1">
                  <c:v>998</c:v>
                </c:pt>
                <c:pt idx="2">
                  <c:v>1004</c:v>
                </c:pt>
                <c:pt idx="3">
                  <c:v>1015</c:v>
                </c:pt>
                <c:pt idx="4">
                  <c:v>1025</c:v>
                </c:pt>
                <c:pt idx="5">
                  <c:v>1024</c:v>
                </c:pt>
                <c:pt idx="6">
                  <c:v>1021</c:v>
                </c:pt>
                <c:pt idx="7">
                  <c:v>1022</c:v>
                </c:pt>
                <c:pt idx="8">
                  <c:v>1021</c:v>
                </c:pt>
                <c:pt idx="9">
                  <c:v>1023</c:v>
                </c:pt>
                <c:pt idx="10">
                  <c:v>1022</c:v>
                </c:pt>
                <c:pt idx="11">
                  <c:v>1008</c:v>
                </c:pt>
                <c:pt idx="12">
                  <c:v>1017</c:v>
                </c:pt>
                <c:pt idx="13">
                  <c:v>1025</c:v>
                </c:pt>
                <c:pt idx="14">
                  <c:v>1027</c:v>
                </c:pt>
                <c:pt idx="15">
                  <c:v>1022</c:v>
                </c:pt>
                <c:pt idx="16">
                  <c:v>1023</c:v>
                </c:pt>
                <c:pt idx="17">
                  <c:v>1027</c:v>
                </c:pt>
                <c:pt idx="18">
                  <c:v>1030</c:v>
                </c:pt>
                <c:pt idx="19">
                  <c:v>1025</c:v>
                </c:pt>
                <c:pt idx="20">
                  <c:v>1020</c:v>
                </c:pt>
                <c:pt idx="21">
                  <c:v>1032</c:v>
                </c:pt>
                <c:pt idx="22">
                  <c:v>1033</c:v>
                </c:pt>
                <c:pt idx="23">
                  <c:v>1023</c:v>
                </c:pt>
                <c:pt idx="24">
                  <c:v>1019</c:v>
                </c:pt>
                <c:pt idx="25">
                  <c:v>994</c:v>
                </c:pt>
                <c:pt idx="26">
                  <c:v>997</c:v>
                </c:pt>
                <c:pt idx="27">
                  <c:v>1008</c:v>
                </c:pt>
                <c:pt idx="28">
                  <c:v>1015</c:v>
                </c:pt>
                <c:pt idx="29">
                  <c:v>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7776"/>
        <c:axId val="213423168"/>
      </c:lineChart>
      <c:catAx>
        <c:axId val="2127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42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4231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47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24677340610643"/>
          <c:y val="0.14480737726576123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tx>
            <c:v>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nov!$D$204:$D$219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48288"/>
        <c:axId val="213423744"/>
      </c:radarChart>
      <c:catAx>
        <c:axId val="2127482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423744"/>
        <c:crosses val="autoZero"/>
        <c:auto val="0"/>
        <c:lblAlgn val="ctr"/>
        <c:lblOffset val="100"/>
        <c:noMultiLvlLbl val="0"/>
      </c:catAx>
      <c:valAx>
        <c:axId val="2134237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4828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dec!$C$2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dec!$A$3:$A$33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dec!$C$3:$C$33</c:f>
              <c:numCache>
                <c:formatCode>General</c:formatCode>
                <c:ptCount val="31"/>
                <c:pt idx="0">
                  <c:v>11</c:v>
                </c:pt>
                <c:pt idx="1">
                  <c:v>3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11</c:v>
                </c:pt>
                <c:pt idx="11">
                  <c:v>14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11</c:v>
                </c:pt>
                <c:pt idx="16">
                  <c:v>9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10</c:v>
                </c:pt>
                <c:pt idx="27">
                  <c:v>9</c:v>
                </c:pt>
                <c:pt idx="28">
                  <c:v>14</c:v>
                </c:pt>
                <c:pt idx="29">
                  <c:v>14</c:v>
                </c:pt>
                <c:pt idx="30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dec!$D$2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dec!$A$3:$A$33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dec!$D$3:$D$33</c:f>
              <c:numCache>
                <c:formatCode>General</c:formatCode>
                <c:ptCount val="3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4</c:v>
                </c:pt>
                <c:pt idx="17">
                  <c:v>5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-1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13</c:v>
                </c:pt>
                <c:pt idx="3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9824"/>
        <c:axId val="213425472"/>
      </c:lineChart>
      <c:catAx>
        <c:axId val="21274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42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42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49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dec!$M$3:$M$33</c:f>
              <c:numCache>
                <c:formatCode>General</c:formatCode>
                <c:ptCount val="31"/>
                <c:pt idx="0">
                  <c:v>6.8</c:v>
                </c:pt>
                <c:pt idx="1">
                  <c:v>0.6</c:v>
                </c:pt>
                <c:pt idx="2">
                  <c:v>1.4</c:v>
                </c:pt>
                <c:pt idx="3">
                  <c:v>18.600000000000001</c:v>
                </c:pt>
                <c:pt idx="4">
                  <c:v>0.2</c:v>
                </c:pt>
                <c:pt idx="5">
                  <c:v>2.8</c:v>
                </c:pt>
                <c:pt idx="6">
                  <c:v>0</c:v>
                </c:pt>
                <c:pt idx="7">
                  <c:v>0.6</c:v>
                </c:pt>
                <c:pt idx="8">
                  <c:v>3.6</c:v>
                </c:pt>
                <c:pt idx="9">
                  <c:v>0.8</c:v>
                </c:pt>
                <c:pt idx="10">
                  <c:v>2.4</c:v>
                </c:pt>
                <c:pt idx="11">
                  <c:v>0</c:v>
                </c:pt>
                <c:pt idx="12">
                  <c:v>0.2</c:v>
                </c:pt>
                <c:pt idx="13">
                  <c:v>0.6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0.4</c:v>
                </c:pt>
                <c:pt idx="19">
                  <c:v>0.2</c:v>
                </c:pt>
                <c:pt idx="20">
                  <c:v>0</c:v>
                </c:pt>
                <c:pt idx="21">
                  <c:v>2.2000000000000002</c:v>
                </c:pt>
                <c:pt idx="22">
                  <c:v>0.2</c:v>
                </c:pt>
                <c:pt idx="23">
                  <c:v>7.2</c:v>
                </c:pt>
                <c:pt idx="24">
                  <c:v>8.1999999999999993</c:v>
                </c:pt>
                <c:pt idx="25">
                  <c:v>4.2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2.4</c:v>
                </c:pt>
                <c:pt idx="29">
                  <c:v>1</c:v>
                </c:pt>
                <c:pt idx="3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93632"/>
        <c:axId val="213927616"/>
      </c:barChart>
      <c:catAx>
        <c:axId val="21389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92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2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893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dec!$E$2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dec!$E$3:$E$33</c:f>
              <c:numCache>
                <c:formatCode>General</c:formatCode>
                <c:ptCount val="31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12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8</c:v>
                </c:pt>
                <c:pt idx="27">
                  <c:v>9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94144"/>
        <c:axId val="213929344"/>
      </c:lineChart>
      <c:catAx>
        <c:axId val="21389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92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2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894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tx>
            <c:strRef>
              <c:f>feb!$C$2</c:f>
              <c:strCache>
                <c:ptCount val="1"/>
                <c:pt idx="0">
                  <c:v>Max. T.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feb!$A$3:$A$33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feb!$C$3:$C$33</c:f>
              <c:numCache>
                <c:formatCode>General</c:formatCode>
                <c:ptCount val="31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15</c:v>
                </c:pt>
                <c:pt idx="16">
                  <c:v>11</c:v>
                </c:pt>
                <c:pt idx="17">
                  <c:v>11</c:v>
                </c:pt>
                <c:pt idx="18">
                  <c:v>9</c:v>
                </c:pt>
                <c:pt idx="19">
                  <c:v>13</c:v>
                </c:pt>
                <c:pt idx="20">
                  <c:v>10</c:v>
                </c:pt>
                <c:pt idx="21">
                  <c:v>13</c:v>
                </c:pt>
                <c:pt idx="22">
                  <c:v>11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feb!$D$2</c:f>
              <c:strCache>
                <c:ptCount val="1"/>
                <c:pt idx="0">
                  <c:v>Min. T.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feb!$A$3:$A$33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feb!$D$3:$D$33</c:f>
              <c:numCache>
                <c:formatCode>General</c:formatCode>
                <c:ptCount val="31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83520"/>
        <c:axId val="208694080"/>
      </c:lineChart>
      <c:catAx>
        <c:axId val="13188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9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83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tx>
            <c:strRef>
              <c:f>dec!$G$2</c:f>
              <c:strCache>
                <c:ptCount val="1"/>
                <c:pt idx="0">
                  <c:v>Hum.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dec!$G$3:$G$33</c:f>
              <c:numCache>
                <c:formatCode>General</c:formatCode>
                <c:ptCount val="31"/>
                <c:pt idx="0">
                  <c:v>83</c:v>
                </c:pt>
                <c:pt idx="1">
                  <c:v>74</c:v>
                </c:pt>
                <c:pt idx="2">
                  <c:v>99</c:v>
                </c:pt>
                <c:pt idx="3">
                  <c:v>80</c:v>
                </c:pt>
                <c:pt idx="4">
                  <c:v>84</c:v>
                </c:pt>
                <c:pt idx="5">
                  <c:v>95</c:v>
                </c:pt>
                <c:pt idx="6">
                  <c:v>92</c:v>
                </c:pt>
                <c:pt idx="7">
                  <c:v>84</c:v>
                </c:pt>
                <c:pt idx="8">
                  <c:v>87</c:v>
                </c:pt>
                <c:pt idx="9">
                  <c:v>82</c:v>
                </c:pt>
                <c:pt idx="10">
                  <c:v>90</c:v>
                </c:pt>
                <c:pt idx="11">
                  <c:v>98</c:v>
                </c:pt>
                <c:pt idx="12">
                  <c:v>93</c:v>
                </c:pt>
                <c:pt idx="13">
                  <c:v>96</c:v>
                </c:pt>
                <c:pt idx="14">
                  <c:v>82</c:v>
                </c:pt>
                <c:pt idx="15">
                  <c:v>77</c:v>
                </c:pt>
                <c:pt idx="16">
                  <c:v>87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80</c:v>
                </c:pt>
                <c:pt idx="21">
                  <c:v>99</c:v>
                </c:pt>
                <c:pt idx="22">
                  <c:v>100</c:v>
                </c:pt>
                <c:pt idx="23">
                  <c:v>100</c:v>
                </c:pt>
                <c:pt idx="24">
                  <c:v>97</c:v>
                </c:pt>
                <c:pt idx="25">
                  <c:v>100</c:v>
                </c:pt>
                <c:pt idx="26">
                  <c:v>100</c:v>
                </c:pt>
                <c:pt idx="27">
                  <c:v>95</c:v>
                </c:pt>
                <c:pt idx="28">
                  <c:v>100</c:v>
                </c:pt>
                <c:pt idx="29">
                  <c:v>97</c:v>
                </c:pt>
                <c:pt idx="30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94656"/>
        <c:axId val="213931072"/>
      </c:lineChart>
      <c:catAx>
        <c:axId val="21389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93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31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894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4659540594283"/>
          <c:y val="0.11423805857075435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tx>
            <c:strRef>
              <c:f>dec!$H$2</c:f>
              <c:strCache>
                <c:ptCount val="1"/>
                <c:pt idx="0">
                  <c:v>Press.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dec!$H$3:$H$33</c:f>
              <c:numCache>
                <c:formatCode>General</c:formatCode>
                <c:ptCount val="31"/>
                <c:pt idx="0">
                  <c:v>997</c:v>
                </c:pt>
                <c:pt idx="1">
                  <c:v>1013</c:v>
                </c:pt>
                <c:pt idx="2">
                  <c:v>1003</c:v>
                </c:pt>
                <c:pt idx="3">
                  <c:v>996</c:v>
                </c:pt>
                <c:pt idx="4">
                  <c:v>1007</c:v>
                </c:pt>
                <c:pt idx="5">
                  <c:v>1008</c:v>
                </c:pt>
                <c:pt idx="6">
                  <c:v>998</c:v>
                </c:pt>
                <c:pt idx="7">
                  <c:v>983</c:v>
                </c:pt>
                <c:pt idx="8">
                  <c:v>1000</c:v>
                </c:pt>
                <c:pt idx="9">
                  <c:v>998</c:v>
                </c:pt>
                <c:pt idx="10">
                  <c:v>1014</c:v>
                </c:pt>
                <c:pt idx="11">
                  <c:v>1017</c:v>
                </c:pt>
                <c:pt idx="12">
                  <c:v>1020</c:v>
                </c:pt>
                <c:pt idx="13">
                  <c:v>1024</c:v>
                </c:pt>
                <c:pt idx="14">
                  <c:v>1028</c:v>
                </c:pt>
                <c:pt idx="15">
                  <c:v>1037</c:v>
                </c:pt>
                <c:pt idx="16">
                  <c:v>1041</c:v>
                </c:pt>
                <c:pt idx="17">
                  <c:v>1040</c:v>
                </c:pt>
                <c:pt idx="18">
                  <c:v>1036</c:v>
                </c:pt>
                <c:pt idx="19">
                  <c:v>1030</c:v>
                </c:pt>
                <c:pt idx="20">
                  <c:v>1025</c:v>
                </c:pt>
                <c:pt idx="21">
                  <c:v>1019</c:v>
                </c:pt>
                <c:pt idx="22">
                  <c:v>1006</c:v>
                </c:pt>
                <c:pt idx="23">
                  <c:v>1004</c:v>
                </c:pt>
                <c:pt idx="24">
                  <c:v>1004</c:v>
                </c:pt>
                <c:pt idx="25">
                  <c:v>1000</c:v>
                </c:pt>
                <c:pt idx="26">
                  <c:v>992</c:v>
                </c:pt>
                <c:pt idx="27">
                  <c:v>985</c:v>
                </c:pt>
                <c:pt idx="28">
                  <c:v>998</c:v>
                </c:pt>
                <c:pt idx="29">
                  <c:v>1009</c:v>
                </c:pt>
                <c:pt idx="30">
                  <c:v>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95168"/>
        <c:axId val="213932800"/>
      </c:lineChart>
      <c:catAx>
        <c:axId val="21389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93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93280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895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106176087254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24677340610643"/>
          <c:y val="0.14480737726576123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tx>
            <c:v>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dec!$D$204:$D$219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5680"/>
        <c:axId val="213688896"/>
      </c:radarChart>
      <c:catAx>
        <c:axId val="2138956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688896"/>
        <c:crosses val="autoZero"/>
        <c:auto val="0"/>
        <c:lblAlgn val="ctr"/>
        <c:lblOffset val="100"/>
        <c:noMultiLvlLbl val="0"/>
      </c:catAx>
      <c:valAx>
        <c:axId val="2136888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8956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feb!$M$2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feb!$M$3:$M$33</c:f>
              <c:numCache>
                <c:formatCode>General</c:formatCode>
                <c:ptCount val="31"/>
                <c:pt idx="0">
                  <c:v>0.2</c:v>
                </c:pt>
                <c:pt idx="1">
                  <c:v>0.6</c:v>
                </c:pt>
                <c:pt idx="2">
                  <c:v>0</c:v>
                </c:pt>
                <c:pt idx="3">
                  <c:v>9</c:v>
                </c:pt>
                <c:pt idx="4">
                  <c:v>0.8</c:v>
                </c:pt>
                <c:pt idx="5">
                  <c:v>10.8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10.6</c:v>
                </c:pt>
                <c:pt idx="13">
                  <c:v>2.2000000000000002</c:v>
                </c:pt>
                <c:pt idx="14">
                  <c:v>7.6</c:v>
                </c:pt>
                <c:pt idx="15">
                  <c:v>2.6</c:v>
                </c:pt>
                <c:pt idx="16">
                  <c:v>1.4</c:v>
                </c:pt>
                <c:pt idx="17">
                  <c:v>10</c:v>
                </c:pt>
                <c:pt idx="18">
                  <c:v>7.4</c:v>
                </c:pt>
                <c:pt idx="19">
                  <c:v>8.4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3.4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73728"/>
        <c:axId val="208696384"/>
      </c:barChart>
      <c:catAx>
        <c:axId val="20327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9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9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73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41169973870743E-2"/>
          <c:y val="0.23014044146121079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tx>
            <c:strRef>
              <c:f>feb!$E$2</c:f>
              <c:strCache>
                <c:ptCount val="1"/>
                <c:pt idx="0">
                  <c:v>Dry T.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feb!$E$3:$E$33</c:f>
              <c:numCache>
                <c:formatCode>General</c:formatCode>
                <c:ptCount val="31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11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14</c:v>
                </c:pt>
                <c:pt idx="16">
                  <c:v>9</c:v>
                </c:pt>
                <c:pt idx="17">
                  <c:v>10</c:v>
                </c:pt>
                <c:pt idx="18">
                  <c:v>4</c:v>
                </c:pt>
                <c:pt idx="19">
                  <c:v>12</c:v>
                </c:pt>
                <c:pt idx="20">
                  <c:v>9</c:v>
                </c:pt>
                <c:pt idx="21">
                  <c:v>12</c:v>
                </c:pt>
                <c:pt idx="22">
                  <c:v>8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8</c:v>
                </c:pt>
                <c:pt idx="27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74240"/>
        <c:axId val="208698112"/>
      </c:lineChart>
      <c:catAx>
        <c:axId val="2032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9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9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74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53975</xdr:rowOff>
    </xdr:from>
    <xdr:to>
      <xdr:col>13</xdr:col>
      <xdr:colOff>457200</xdr:colOff>
      <xdr:row>81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33337</xdr:rowOff>
    </xdr:from>
    <xdr:to>
      <xdr:col>13</xdr:col>
      <xdr:colOff>465137</xdr:colOff>
      <xdr:row>108</xdr:row>
      <xdr:rowOff>106362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42863</xdr:rowOff>
    </xdr:from>
    <xdr:to>
      <xdr:col>13</xdr:col>
      <xdr:colOff>457200</xdr:colOff>
      <xdr:row>139</xdr:row>
      <xdr:rowOff>106363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141</xdr:row>
      <xdr:rowOff>133350</xdr:rowOff>
    </xdr:from>
    <xdr:to>
      <xdr:col>13</xdr:col>
      <xdr:colOff>438150</xdr:colOff>
      <xdr:row>166</xdr:row>
      <xdr:rowOff>152400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174</xdr:row>
      <xdr:rowOff>36513</xdr:rowOff>
    </xdr:from>
    <xdr:to>
      <xdr:col>13</xdr:col>
      <xdr:colOff>428625</xdr:colOff>
      <xdr:row>199</xdr:row>
      <xdr:rowOff>93663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61913</xdr:colOff>
      <xdr:row>200</xdr:row>
      <xdr:rowOff>120649</xdr:rowOff>
    </xdr:from>
    <xdr:to>
      <xdr:col>13</xdr:col>
      <xdr:colOff>442913</xdr:colOff>
      <xdr:row>223</xdr:row>
      <xdr:rowOff>88899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37" sqref="M37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8.710937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8.710937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8.710937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8.710937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8.710937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8.710937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8.710937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8.710937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8.710937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8.710937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8.710937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8.710937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8.710937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8.710937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8.710937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8.710937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8.710937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8.710937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8.710937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8.710937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8.710937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8.710937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8.710937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8.710937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8.710937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8.710937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8.710937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8.710937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8.710937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8.710937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8.710937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8.710937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8.710937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8.710937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8.710937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8.710937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8.710937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8.710937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8.710937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8.710937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8.710937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8.710937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8.710937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8.710937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8.710937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8.710937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8.710937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8.710937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8.710937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8.710937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8.710937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8.710937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8.710937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8.710937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8.710937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8.710937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8.710937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8.710937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8.710937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8.710937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8.710937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8.710937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8.710937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8.7109375" style="26"/>
  </cols>
  <sheetData>
    <row r="1" spans="1:15" ht="13.5" thickBot="1" x14ac:dyDescent="0.35">
      <c r="A1" s="1"/>
      <c r="B1" s="79" t="s">
        <v>84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2.95" x14ac:dyDescent="0.3">
      <c r="A3" s="7">
        <v>1</v>
      </c>
      <c r="B3" s="27">
        <v>11</v>
      </c>
      <c r="C3" s="28">
        <v>14</v>
      </c>
      <c r="D3" s="28">
        <v>11</v>
      </c>
      <c r="E3" s="28">
        <v>13</v>
      </c>
      <c r="F3" s="28"/>
      <c r="G3" s="28">
        <v>89</v>
      </c>
      <c r="H3" s="28">
        <v>1013</v>
      </c>
      <c r="I3" s="8" t="s">
        <v>26</v>
      </c>
      <c r="J3" s="28">
        <v>8</v>
      </c>
      <c r="K3" s="28">
        <v>0</v>
      </c>
      <c r="L3" s="28" t="s">
        <v>77</v>
      </c>
      <c r="M3" s="28">
        <v>0</v>
      </c>
      <c r="N3" s="27">
        <v>0</v>
      </c>
      <c r="O3" s="29" t="s">
        <v>16</v>
      </c>
    </row>
    <row r="4" spans="1:15" ht="12.95" x14ac:dyDescent="0.3">
      <c r="A4" s="7">
        <v>2</v>
      </c>
      <c r="B4" s="27">
        <v>11</v>
      </c>
      <c r="C4" s="27">
        <v>12</v>
      </c>
      <c r="D4" s="27">
        <v>8</v>
      </c>
      <c r="E4" s="27">
        <v>10</v>
      </c>
      <c r="F4" s="27"/>
      <c r="G4" s="27">
        <v>94</v>
      </c>
      <c r="H4" s="27">
        <v>1008</v>
      </c>
      <c r="I4" s="9" t="s">
        <v>19</v>
      </c>
      <c r="J4" s="27">
        <v>8</v>
      </c>
      <c r="K4" s="27">
        <v>6</v>
      </c>
      <c r="L4" s="27" t="s">
        <v>73</v>
      </c>
      <c r="M4" s="27">
        <v>6.4</v>
      </c>
      <c r="N4" s="27">
        <v>1</v>
      </c>
      <c r="O4" s="29" t="s">
        <v>18</v>
      </c>
    </row>
    <row r="5" spans="1:15" ht="12.95" x14ac:dyDescent="0.3">
      <c r="A5" s="7">
        <v>3</v>
      </c>
      <c r="B5" s="27">
        <v>11</v>
      </c>
      <c r="C5" s="27">
        <v>9</v>
      </c>
      <c r="D5" s="27">
        <v>8</v>
      </c>
      <c r="E5" s="27">
        <v>9</v>
      </c>
      <c r="F5" s="27"/>
      <c r="G5" s="27">
        <v>84</v>
      </c>
      <c r="H5" s="27">
        <v>1006</v>
      </c>
      <c r="I5" s="27" t="s">
        <v>19</v>
      </c>
      <c r="J5" s="27">
        <v>8</v>
      </c>
      <c r="K5" s="27">
        <v>6</v>
      </c>
      <c r="L5" s="27" t="s">
        <v>73</v>
      </c>
      <c r="M5" s="27">
        <v>0</v>
      </c>
      <c r="N5" s="27">
        <v>0</v>
      </c>
      <c r="O5" s="29" t="s">
        <v>21</v>
      </c>
    </row>
    <row r="6" spans="1:15" ht="12.95" x14ac:dyDescent="0.3">
      <c r="A6" s="7">
        <v>4</v>
      </c>
      <c r="B6" s="27">
        <v>11</v>
      </c>
      <c r="C6" s="27">
        <v>4</v>
      </c>
      <c r="D6" s="27">
        <v>3</v>
      </c>
      <c r="E6" s="27">
        <v>3</v>
      </c>
      <c r="F6" s="27"/>
      <c r="G6" s="27">
        <v>90</v>
      </c>
      <c r="H6" s="27">
        <v>1001</v>
      </c>
      <c r="I6" s="9" t="s">
        <v>66</v>
      </c>
      <c r="J6" s="27">
        <v>8</v>
      </c>
      <c r="K6" s="27">
        <v>8</v>
      </c>
      <c r="L6" s="27" t="s">
        <v>15</v>
      </c>
      <c r="M6" s="27">
        <v>0</v>
      </c>
      <c r="N6" s="27">
        <v>0</v>
      </c>
      <c r="O6" s="29" t="s">
        <v>23</v>
      </c>
    </row>
    <row r="7" spans="1:15" ht="12.95" x14ac:dyDescent="0.3">
      <c r="A7" s="7">
        <v>5</v>
      </c>
      <c r="B7" s="27">
        <v>11</v>
      </c>
      <c r="C7" s="27">
        <v>6</v>
      </c>
      <c r="D7" s="27">
        <v>-2</v>
      </c>
      <c r="E7" s="27">
        <v>5</v>
      </c>
      <c r="F7" s="27"/>
      <c r="G7" s="27">
        <v>83</v>
      </c>
      <c r="H7" s="27">
        <v>1012</v>
      </c>
      <c r="I7" s="9" t="s">
        <v>66</v>
      </c>
      <c r="J7" s="27">
        <v>11</v>
      </c>
      <c r="K7" s="27">
        <v>6</v>
      </c>
      <c r="L7" s="27" t="s">
        <v>73</v>
      </c>
      <c r="M7" s="27">
        <v>0</v>
      </c>
      <c r="N7" s="27">
        <v>0.1</v>
      </c>
      <c r="O7" s="29" t="s">
        <v>25</v>
      </c>
    </row>
    <row r="8" spans="1:15" ht="12.95" x14ac:dyDescent="0.3">
      <c r="A8" s="7">
        <v>6</v>
      </c>
      <c r="B8" s="27">
        <v>11</v>
      </c>
      <c r="C8" s="27">
        <v>6</v>
      </c>
      <c r="D8" s="27">
        <v>-3</v>
      </c>
      <c r="E8" s="27">
        <v>3</v>
      </c>
      <c r="F8" s="27"/>
      <c r="G8" s="27">
        <v>87</v>
      </c>
      <c r="H8" s="27">
        <v>1016</v>
      </c>
      <c r="I8" s="9" t="s">
        <v>26</v>
      </c>
      <c r="J8" s="27">
        <v>9</v>
      </c>
      <c r="K8" s="27">
        <v>0</v>
      </c>
      <c r="L8" s="27" t="s">
        <v>77</v>
      </c>
      <c r="M8" s="27">
        <v>0.4</v>
      </c>
      <c r="N8" s="27">
        <v>0</v>
      </c>
      <c r="O8" s="29" t="s">
        <v>27</v>
      </c>
    </row>
    <row r="9" spans="1:15" ht="12.95" x14ac:dyDescent="0.3">
      <c r="A9" s="7">
        <v>7</v>
      </c>
      <c r="B9" s="27">
        <v>11</v>
      </c>
      <c r="C9" s="27">
        <v>5</v>
      </c>
      <c r="D9" s="27">
        <v>2</v>
      </c>
      <c r="E9" s="27">
        <v>5</v>
      </c>
      <c r="F9" s="27"/>
      <c r="G9" s="27">
        <v>79</v>
      </c>
      <c r="H9" s="27">
        <v>1007</v>
      </c>
      <c r="I9" s="27" t="s">
        <v>19</v>
      </c>
      <c r="J9" s="27">
        <v>9</v>
      </c>
      <c r="K9" s="27">
        <v>6</v>
      </c>
      <c r="L9" s="27" t="s">
        <v>73</v>
      </c>
      <c r="M9" s="27">
        <v>0.2</v>
      </c>
      <c r="N9" s="27">
        <v>0.5</v>
      </c>
      <c r="O9" s="29" t="s">
        <v>29</v>
      </c>
    </row>
    <row r="10" spans="1:15" ht="12.95" x14ac:dyDescent="0.3">
      <c r="A10" s="7">
        <v>8</v>
      </c>
      <c r="B10" s="27">
        <v>11</v>
      </c>
      <c r="C10" s="27">
        <v>9</v>
      </c>
      <c r="D10" s="27">
        <v>3</v>
      </c>
      <c r="E10" s="27">
        <v>9</v>
      </c>
      <c r="F10" s="27"/>
      <c r="G10" s="27">
        <v>98</v>
      </c>
      <c r="H10" s="27">
        <v>999</v>
      </c>
      <c r="I10" s="9" t="s">
        <v>47</v>
      </c>
      <c r="J10" s="27">
        <v>9</v>
      </c>
      <c r="K10" s="27">
        <v>8</v>
      </c>
      <c r="L10" s="27" t="s">
        <v>15</v>
      </c>
      <c r="M10" s="27">
        <v>4.2</v>
      </c>
      <c r="N10" s="27">
        <v>0</v>
      </c>
      <c r="O10" s="29" t="s">
        <v>31</v>
      </c>
    </row>
    <row r="11" spans="1:15" ht="12.95" x14ac:dyDescent="0.3">
      <c r="A11" s="7">
        <v>9</v>
      </c>
      <c r="B11" s="27">
        <v>11</v>
      </c>
      <c r="C11" s="27">
        <v>8</v>
      </c>
      <c r="D11" s="27">
        <v>1</v>
      </c>
      <c r="E11" s="27">
        <v>6</v>
      </c>
      <c r="F11" s="27"/>
      <c r="G11" s="27">
        <v>86</v>
      </c>
      <c r="H11" s="27">
        <v>1000</v>
      </c>
      <c r="I11" s="9" t="s">
        <v>19</v>
      </c>
      <c r="J11" s="27">
        <v>7</v>
      </c>
      <c r="K11" s="27">
        <v>0</v>
      </c>
      <c r="L11" s="9" t="s">
        <v>77</v>
      </c>
      <c r="M11" s="27">
        <v>0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9</v>
      </c>
      <c r="D12" s="27">
        <v>2</v>
      </c>
      <c r="E12" s="27">
        <v>6</v>
      </c>
      <c r="F12" s="27"/>
      <c r="G12" s="27">
        <v>98</v>
      </c>
      <c r="H12" s="27">
        <v>1016</v>
      </c>
      <c r="I12" s="9" t="s">
        <v>26</v>
      </c>
      <c r="J12" s="27">
        <v>6</v>
      </c>
      <c r="K12" s="27">
        <v>0</v>
      </c>
      <c r="L12" s="27" t="s">
        <v>77</v>
      </c>
      <c r="M12" s="27">
        <v>0.2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9</v>
      </c>
      <c r="D13" s="27">
        <v>1</v>
      </c>
      <c r="E13" s="27">
        <v>10</v>
      </c>
      <c r="F13" s="27"/>
      <c r="G13" s="27">
        <v>99</v>
      </c>
      <c r="H13" s="27">
        <v>1028</v>
      </c>
      <c r="I13" s="27" t="s">
        <v>67</v>
      </c>
      <c r="J13" s="27">
        <v>6</v>
      </c>
      <c r="K13" s="27">
        <v>6</v>
      </c>
      <c r="L13" s="27" t="s">
        <v>73</v>
      </c>
      <c r="M13" s="27">
        <v>2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10</v>
      </c>
      <c r="D14" s="27">
        <v>-2</v>
      </c>
      <c r="E14" s="27">
        <v>8</v>
      </c>
      <c r="F14" s="27"/>
      <c r="G14" s="27">
        <v>99</v>
      </c>
      <c r="H14" s="27">
        <v>1040</v>
      </c>
      <c r="I14" s="9" t="s">
        <v>19</v>
      </c>
      <c r="J14" s="27">
        <v>4</v>
      </c>
      <c r="K14" s="27">
        <v>0</v>
      </c>
      <c r="L14" s="27" t="s">
        <v>77</v>
      </c>
      <c r="M14" s="27">
        <v>0.2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9</v>
      </c>
      <c r="D15" s="27">
        <v>-1</v>
      </c>
      <c r="E15" s="27">
        <v>8</v>
      </c>
      <c r="F15" s="27"/>
      <c r="G15" s="27">
        <v>98</v>
      </c>
      <c r="H15" s="27">
        <v>1041</v>
      </c>
      <c r="I15" s="27" t="s">
        <v>19</v>
      </c>
      <c r="J15" s="27">
        <v>4</v>
      </c>
      <c r="K15" s="27">
        <v>0</v>
      </c>
      <c r="L15" s="27" t="s">
        <v>77</v>
      </c>
      <c r="M15" s="27">
        <v>0.2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7</v>
      </c>
      <c r="D16" s="27">
        <v>-2</v>
      </c>
      <c r="E16" s="27">
        <v>5</v>
      </c>
      <c r="F16" s="27"/>
      <c r="G16" s="27">
        <v>100</v>
      </c>
      <c r="H16" s="27">
        <v>1037</v>
      </c>
      <c r="I16" s="27" t="s">
        <v>26</v>
      </c>
      <c r="J16" s="27">
        <v>2</v>
      </c>
      <c r="K16" s="27">
        <v>0</v>
      </c>
      <c r="L16" s="27" t="s">
        <v>77</v>
      </c>
      <c r="M16" s="27">
        <v>0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5</v>
      </c>
      <c r="D17" s="27">
        <v>-4</v>
      </c>
      <c r="E17" s="27">
        <v>2</v>
      </c>
      <c r="F17" s="27"/>
      <c r="G17" s="27">
        <v>100</v>
      </c>
      <c r="H17" s="27">
        <v>1025</v>
      </c>
      <c r="I17" s="27" t="s">
        <v>44</v>
      </c>
      <c r="J17" s="27">
        <v>5</v>
      </c>
      <c r="K17" s="27">
        <v>8</v>
      </c>
      <c r="L17" s="27" t="s">
        <v>15</v>
      </c>
      <c r="M17" s="27">
        <v>0.2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9</v>
      </c>
      <c r="D18" s="27">
        <v>2</v>
      </c>
      <c r="E18" s="27">
        <v>8</v>
      </c>
      <c r="F18" s="27"/>
      <c r="G18" s="27">
        <v>96</v>
      </c>
      <c r="H18" s="27">
        <v>1024</v>
      </c>
      <c r="I18" s="27" t="s">
        <v>66</v>
      </c>
      <c r="J18" s="27">
        <v>7</v>
      </c>
      <c r="K18" s="27">
        <v>0</v>
      </c>
      <c r="L18" s="27" t="s">
        <v>77</v>
      </c>
      <c r="M18" s="27">
        <v>0.2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9</v>
      </c>
      <c r="D19" s="27">
        <v>0</v>
      </c>
      <c r="E19" s="27">
        <v>7</v>
      </c>
      <c r="F19" s="27"/>
      <c r="G19" s="27">
        <v>94</v>
      </c>
      <c r="H19" s="27">
        <v>1038</v>
      </c>
      <c r="I19" s="27" t="s">
        <v>66</v>
      </c>
      <c r="J19" s="27">
        <v>4</v>
      </c>
      <c r="K19" s="27">
        <v>0</v>
      </c>
      <c r="L19" s="27" t="s">
        <v>77</v>
      </c>
      <c r="M19" s="27">
        <v>0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6</v>
      </c>
      <c r="D20" s="27">
        <v>-1</v>
      </c>
      <c r="E20" s="27">
        <v>5</v>
      </c>
      <c r="F20" s="27"/>
      <c r="G20" s="27">
        <v>100</v>
      </c>
      <c r="H20" s="27">
        <v>1037</v>
      </c>
      <c r="I20" s="27" t="s">
        <v>47</v>
      </c>
      <c r="J20" s="27">
        <v>5</v>
      </c>
      <c r="K20" s="27">
        <v>0</v>
      </c>
      <c r="L20" s="27" t="s">
        <v>77</v>
      </c>
      <c r="M20" s="27">
        <v>0.2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9</v>
      </c>
      <c r="D21" s="27">
        <v>3</v>
      </c>
      <c r="E21" s="27">
        <v>8</v>
      </c>
      <c r="F21" s="27"/>
      <c r="G21" s="27">
        <v>96</v>
      </c>
      <c r="H21" s="27">
        <v>1025</v>
      </c>
      <c r="I21" s="27" t="s">
        <v>67</v>
      </c>
      <c r="J21" s="27">
        <v>12</v>
      </c>
      <c r="K21" s="27">
        <v>6</v>
      </c>
      <c r="L21" s="27" t="s">
        <v>73</v>
      </c>
      <c r="M21" s="27">
        <v>0</v>
      </c>
      <c r="N21" s="27">
        <v>0</v>
      </c>
      <c r="O21" s="30" t="s">
        <v>76</v>
      </c>
    </row>
    <row r="22" spans="1:15" x14ac:dyDescent="0.2">
      <c r="A22" s="7">
        <v>20</v>
      </c>
      <c r="B22" s="27">
        <v>11</v>
      </c>
      <c r="C22" s="27">
        <v>4</v>
      </c>
      <c r="D22" s="27">
        <v>-1</v>
      </c>
      <c r="E22" s="27">
        <v>4</v>
      </c>
      <c r="F22" s="27"/>
      <c r="G22" s="27">
        <v>87</v>
      </c>
      <c r="H22" s="27">
        <v>1037</v>
      </c>
      <c r="I22" s="27" t="s">
        <v>67</v>
      </c>
      <c r="J22" s="27">
        <v>7</v>
      </c>
      <c r="K22" s="27">
        <v>0</v>
      </c>
      <c r="L22" s="27" t="s">
        <v>77</v>
      </c>
      <c r="M22" s="27">
        <v>0</v>
      </c>
      <c r="N22" s="27">
        <v>0</v>
      </c>
      <c r="O22" s="30">
        <f>SUM(M6:M19)</f>
        <v>7.8000000000000016</v>
      </c>
    </row>
    <row r="23" spans="1:15" x14ac:dyDescent="0.2">
      <c r="A23" s="7">
        <v>21</v>
      </c>
      <c r="B23" s="27">
        <v>11</v>
      </c>
      <c r="C23" s="27">
        <v>6</v>
      </c>
      <c r="D23" s="27">
        <v>-3</v>
      </c>
      <c r="E23" s="27">
        <v>5</v>
      </c>
      <c r="F23" s="27"/>
      <c r="G23" s="27">
        <v>89</v>
      </c>
      <c r="H23" s="27">
        <v>1039</v>
      </c>
      <c r="I23" s="27" t="s">
        <v>65</v>
      </c>
      <c r="J23" s="27">
        <v>8</v>
      </c>
      <c r="K23" s="27">
        <v>8</v>
      </c>
      <c r="L23" s="27" t="s">
        <v>15</v>
      </c>
      <c r="M23" s="27">
        <v>0</v>
      </c>
      <c r="N23" s="27">
        <v>0</v>
      </c>
      <c r="O23" s="30" t="s">
        <v>78</v>
      </c>
    </row>
    <row r="24" spans="1:15" x14ac:dyDescent="0.2">
      <c r="A24" s="7">
        <v>22</v>
      </c>
      <c r="B24" s="27">
        <v>11</v>
      </c>
      <c r="C24" s="27">
        <v>7</v>
      </c>
      <c r="D24" s="27">
        <v>5</v>
      </c>
      <c r="E24" s="27">
        <v>7</v>
      </c>
      <c r="F24" s="27"/>
      <c r="G24" s="27">
        <v>84</v>
      </c>
      <c r="H24" s="27">
        <v>1037</v>
      </c>
      <c r="I24" s="27" t="s">
        <v>66</v>
      </c>
      <c r="J24" s="27">
        <v>6</v>
      </c>
      <c r="K24" s="27">
        <v>7</v>
      </c>
      <c r="L24" s="27" t="s">
        <v>71</v>
      </c>
      <c r="M24" s="27">
        <v>0</v>
      </c>
      <c r="N24" s="27">
        <v>0</v>
      </c>
      <c r="O24" s="30"/>
    </row>
    <row r="25" spans="1:15" x14ac:dyDescent="0.2">
      <c r="A25" s="7">
        <v>23</v>
      </c>
      <c r="B25" s="27">
        <v>11</v>
      </c>
      <c r="C25" s="27">
        <v>6</v>
      </c>
      <c r="D25" s="27">
        <v>2</v>
      </c>
      <c r="E25" s="27">
        <v>5</v>
      </c>
      <c r="F25" s="27"/>
      <c r="G25" s="27">
        <v>90</v>
      </c>
      <c r="H25" s="27">
        <v>1035</v>
      </c>
      <c r="I25" s="27" t="s">
        <v>19</v>
      </c>
      <c r="J25" s="27">
        <v>4</v>
      </c>
      <c r="K25" s="27">
        <v>6</v>
      </c>
      <c r="L25" s="27" t="s">
        <v>71</v>
      </c>
      <c r="M25" s="27">
        <v>0</v>
      </c>
      <c r="N25" s="27">
        <v>0</v>
      </c>
      <c r="O25" s="30"/>
    </row>
    <row r="26" spans="1:15" x14ac:dyDescent="0.2">
      <c r="A26" s="7">
        <v>24</v>
      </c>
      <c r="B26" s="27">
        <v>11</v>
      </c>
      <c r="C26" s="31">
        <v>3</v>
      </c>
      <c r="D26" s="27">
        <v>2</v>
      </c>
      <c r="E26" s="31">
        <v>3</v>
      </c>
      <c r="F26" s="27"/>
      <c r="G26" s="27">
        <v>88</v>
      </c>
      <c r="H26" s="27">
        <v>1034</v>
      </c>
      <c r="I26" s="27" t="s">
        <v>26</v>
      </c>
      <c r="J26" s="27">
        <v>3</v>
      </c>
      <c r="K26" s="27">
        <v>8</v>
      </c>
      <c r="L26" s="27" t="s">
        <v>15</v>
      </c>
      <c r="M26" s="27">
        <v>0</v>
      </c>
      <c r="N26" s="27">
        <v>9</v>
      </c>
      <c r="O26" s="30"/>
    </row>
    <row r="27" spans="1:15" x14ac:dyDescent="0.2">
      <c r="A27" s="7">
        <v>25</v>
      </c>
      <c r="B27" s="27">
        <v>11</v>
      </c>
      <c r="C27" s="27">
        <v>4</v>
      </c>
      <c r="D27" s="27">
        <v>1</v>
      </c>
      <c r="E27" s="27">
        <v>2</v>
      </c>
      <c r="F27" s="27"/>
      <c r="G27" s="27">
        <v>92</v>
      </c>
      <c r="H27" s="27">
        <v>1034</v>
      </c>
      <c r="I27" s="27" t="s">
        <v>26</v>
      </c>
      <c r="J27" s="27">
        <v>4</v>
      </c>
      <c r="K27" s="27">
        <v>8</v>
      </c>
      <c r="L27" s="27" t="s">
        <v>15</v>
      </c>
      <c r="M27" s="27">
        <v>0</v>
      </c>
      <c r="N27" s="27">
        <v>3</v>
      </c>
      <c r="O27" s="30"/>
    </row>
    <row r="28" spans="1:15" x14ac:dyDescent="0.2">
      <c r="A28" s="7">
        <v>26</v>
      </c>
      <c r="B28" s="27">
        <v>11</v>
      </c>
      <c r="C28" s="27">
        <v>9</v>
      </c>
      <c r="D28" s="27">
        <v>3</v>
      </c>
      <c r="E28" s="27">
        <v>7</v>
      </c>
      <c r="F28" s="27"/>
      <c r="G28" s="27">
        <v>81</v>
      </c>
      <c r="H28" s="27">
        <v>1033</v>
      </c>
      <c r="I28" s="27" t="s">
        <v>19</v>
      </c>
      <c r="J28" s="27">
        <v>8</v>
      </c>
      <c r="K28" s="27">
        <v>0</v>
      </c>
      <c r="L28" s="27" t="s">
        <v>77</v>
      </c>
      <c r="M28" s="27">
        <v>0</v>
      </c>
      <c r="N28" s="27">
        <v>0</v>
      </c>
      <c r="O28" s="30"/>
    </row>
    <row r="29" spans="1:15" x14ac:dyDescent="0.2">
      <c r="A29" s="7">
        <v>27</v>
      </c>
      <c r="B29" s="27">
        <v>11</v>
      </c>
      <c r="C29" s="27">
        <v>12</v>
      </c>
      <c r="D29" s="27">
        <v>4</v>
      </c>
      <c r="E29" s="27">
        <v>11</v>
      </c>
      <c r="F29" s="27"/>
      <c r="G29" s="27">
        <v>87</v>
      </c>
      <c r="H29" s="27">
        <v>1025</v>
      </c>
      <c r="I29" s="27" t="s">
        <v>19</v>
      </c>
      <c r="J29" s="27">
        <v>11</v>
      </c>
      <c r="K29" s="27">
        <v>6</v>
      </c>
      <c r="L29" s="27" t="s">
        <v>73</v>
      </c>
      <c r="M29" s="27">
        <v>0</v>
      </c>
      <c r="N29" s="27">
        <v>0</v>
      </c>
      <c r="O29" s="30"/>
    </row>
    <row r="30" spans="1:15" x14ac:dyDescent="0.2">
      <c r="A30" s="7">
        <v>28</v>
      </c>
      <c r="B30" s="27">
        <v>11</v>
      </c>
      <c r="C30" s="27">
        <v>11</v>
      </c>
      <c r="D30" s="27">
        <v>1</v>
      </c>
      <c r="E30" s="27">
        <v>7</v>
      </c>
      <c r="F30" s="27"/>
      <c r="G30" s="27">
        <v>94</v>
      </c>
      <c r="H30" s="27">
        <v>1034</v>
      </c>
      <c r="I30" s="27" t="s">
        <v>19</v>
      </c>
      <c r="J30" s="27">
        <v>8</v>
      </c>
      <c r="K30" s="27">
        <v>8</v>
      </c>
      <c r="L30" s="27" t="s">
        <v>15</v>
      </c>
      <c r="M30" s="27">
        <v>0</v>
      </c>
      <c r="N30" s="27">
        <v>0</v>
      </c>
      <c r="O30" s="30"/>
    </row>
    <row r="31" spans="1:15" x14ac:dyDescent="0.2">
      <c r="A31" s="7">
        <v>29</v>
      </c>
      <c r="B31" s="27">
        <v>11</v>
      </c>
      <c r="C31" s="27">
        <v>13</v>
      </c>
      <c r="D31" s="27">
        <v>7</v>
      </c>
      <c r="E31" s="27">
        <v>13</v>
      </c>
      <c r="F31" s="27"/>
      <c r="G31" s="27">
        <v>75</v>
      </c>
      <c r="H31" s="27">
        <v>1026</v>
      </c>
      <c r="I31" s="9" t="s">
        <v>64</v>
      </c>
      <c r="J31" s="27">
        <v>15</v>
      </c>
      <c r="K31" s="27">
        <v>0</v>
      </c>
      <c r="L31" s="9" t="s">
        <v>77</v>
      </c>
      <c r="M31" s="27">
        <v>0</v>
      </c>
      <c r="N31" s="27">
        <v>0</v>
      </c>
      <c r="O31" s="30"/>
    </row>
    <row r="32" spans="1:15" x14ac:dyDescent="0.2">
      <c r="A32" s="7">
        <v>30</v>
      </c>
      <c r="B32" s="27">
        <v>11</v>
      </c>
      <c r="C32" s="27">
        <v>8</v>
      </c>
      <c r="D32" s="27">
        <v>0</v>
      </c>
      <c r="E32" s="27">
        <v>8</v>
      </c>
      <c r="F32" s="27"/>
      <c r="G32" s="27">
        <v>91</v>
      </c>
      <c r="H32" s="27">
        <v>1033</v>
      </c>
      <c r="I32" s="27" t="s">
        <v>19</v>
      </c>
      <c r="J32" s="27">
        <v>13</v>
      </c>
      <c r="K32" s="27">
        <v>0</v>
      </c>
      <c r="L32" s="27" t="s">
        <v>77</v>
      </c>
      <c r="M32" s="27">
        <v>0.8</v>
      </c>
      <c r="N32" s="27">
        <v>0</v>
      </c>
      <c r="O32" s="30"/>
    </row>
    <row r="33" spans="1:15" x14ac:dyDescent="0.2">
      <c r="A33" s="7">
        <v>31</v>
      </c>
      <c r="B33" s="27">
        <v>11</v>
      </c>
      <c r="C33" s="27">
        <v>8</v>
      </c>
      <c r="D33" s="27">
        <v>-1</v>
      </c>
      <c r="E33" s="27">
        <v>6</v>
      </c>
      <c r="F33" s="27"/>
      <c r="G33" s="27">
        <v>70</v>
      </c>
      <c r="H33" s="27">
        <v>1023</v>
      </c>
      <c r="I33" s="27" t="s">
        <v>67</v>
      </c>
      <c r="J33" s="27">
        <v>13</v>
      </c>
      <c r="K33" s="27">
        <v>5</v>
      </c>
      <c r="L33" s="27" t="s">
        <v>73</v>
      </c>
      <c r="M33" s="27">
        <v>0.8</v>
      </c>
      <c r="N33" s="27">
        <v>0</v>
      </c>
      <c r="O33" s="30"/>
    </row>
    <row r="34" spans="1:15" x14ac:dyDescent="0.2">
      <c r="B34" s="10" t="s">
        <v>49</v>
      </c>
      <c r="H34" s="32"/>
      <c r="M34" s="33"/>
      <c r="N34" s="34"/>
    </row>
    <row r="35" spans="1:15" ht="13.5" thickBot="1" x14ac:dyDescent="0.25">
      <c r="H35" s="32"/>
      <c r="M35" s="36" t="s">
        <v>50</v>
      </c>
      <c r="N35" s="37" t="s">
        <v>50</v>
      </c>
    </row>
    <row r="36" spans="1:15" ht="20.25" customHeight="1" x14ac:dyDescent="0.2">
      <c r="B36" s="11" t="s">
        <v>51</v>
      </c>
      <c r="C36" s="38">
        <f>AVERAGE(C3:C33)</f>
        <v>7.935483870967742</v>
      </c>
      <c r="D36" s="38">
        <f>AVERAGE(D3:D33)</f>
        <v>1.5806451612903225</v>
      </c>
      <c r="E36" s="38">
        <f>AVERAGE(E3:E33)</f>
        <v>6.709677419354839</v>
      </c>
      <c r="F36" s="38"/>
      <c r="G36" s="38">
        <f>AVERAGE(G3:G33)</f>
        <v>90.258064516129039</v>
      </c>
      <c r="H36" s="39">
        <f>AVERAGE(H3:H33)</f>
        <v>1024.6129032258063</v>
      </c>
      <c r="I36" s="40"/>
      <c r="J36" s="41">
        <f>AVERAGE(J3:J33)</f>
        <v>7.4838709677419351</v>
      </c>
      <c r="K36" s="42">
        <f>AVERAGE(K3:K33)</f>
        <v>3.7419354838709675</v>
      </c>
      <c r="L36" s="40"/>
      <c r="M36" s="12" t="s">
        <v>12</v>
      </c>
      <c r="N36" s="13" t="s">
        <v>13</v>
      </c>
    </row>
    <row r="37" spans="1:15" ht="19.5" customHeight="1" thickBot="1" x14ac:dyDescent="0.25">
      <c r="B37" s="14" t="s">
        <v>52</v>
      </c>
      <c r="C37" s="13">
        <f>MAX(C3:C33)</f>
        <v>14</v>
      </c>
      <c r="D37" s="13">
        <f>MAX(D3:D33)</f>
        <v>11</v>
      </c>
      <c r="E37" s="13">
        <f>MAX(E3:E33)</f>
        <v>13</v>
      </c>
      <c r="F37" s="13"/>
      <c r="G37" s="13">
        <f>MAX(G3:G33)</f>
        <v>100</v>
      </c>
      <c r="H37" s="43">
        <f>MAX(H3:H33)</f>
        <v>1041</v>
      </c>
      <c r="I37" s="44"/>
      <c r="J37" s="45">
        <f>MAX(J3:J33)</f>
        <v>15</v>
      </c>
      <c r="K37" s="46">
        <f>MAX(K3:K33)</f>
        <v>8</v>
      </c>
      <c r="L37" s="44"/>
      <c r="M37" s="47">
        <f>SUM(M3:M33)</f>
        <v>15.999999999999998</v>
      </c>
      <c r="N37" s="48">
        <f>SUM(N3:N33)</f>
        <v>13.6</v>
      </c>
    </row>
    <row r="38" spans="1:15" ht="20.25" customHeight="1" thickBot="1" x14ac:dyDescent="0.25">
      <c r="B38" s="15" t="s">
        <v>53</v>
      </c>
      <c r="C38" s="49">
        <f>MIN(C3:C33)</f>
        <v>3</v>
      </c>
      <c r="D38" s="49">
        <f>MIN(D3:D33)</f>
        <v>-4</v>
      </c>
      <c r="E38" s="49">
        <f>MIN(E3:E33)</f>
        <v>2</v>
      </c>
      <c r="F38" s="49"/>
      <c r="G38" s="49">
        <f>MIN(G3:G33)</f>
        <v>70</v>
      </c>
      <c r="H38" s="50">
        <f>MIN(H3:H33)</f>
        <v>999</v>
      </c>
      <c r="I38" s="44"/>
      <c r="J38" s="51">
        <f>MIN(J3:J33)</f>
        <v>2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2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25">
      <c r="J40" s="59" t="s">
        <v>56</v>
      </c>
      <c r="K40" s="60" t="s">
        <v>57</v>
      </c>
    </row>
    <row r="41" spans="1:15" ht="13.5" thickBot="1" x14ac:dyDescent="0.2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14</v>
      </c>
    </row>
    <row r="42" spans="1:15" ht="13.5" thickBot="1" x14ac:dyDescent="0.2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25">
      <c r="B43" s="24">
        <f>COUNTIF(D3:D33,"&lt;=0")</f>
        <v>12</v>
      </c>
      <c r="C43" s="17"/>
      <c r="D43" s="24">
        <f>COUNTIF(M3:M33,"&gt;0")</f>
        <v>13</v>
      </c>
      <c r="E43" s="17"/>
      <c r="F43" s="17"/>
      <c r="G43" s="19"/>
      <c r="H43" s="24">
        <f>COUNTIF(N3:N33,"&gt;0")</f>
        <v>5</v>
      </c>
      <c r="J43" s="65" t="s">
        <v>70</v>
      </c>
      <c r="K43" s="64">
        <f t="shared" ref="K43:K51" si="0">COUNTIF(L$3:L$33,J43)</f>
        <v>0</v>
      </c>
    </row>
    <row r="44" spans="1:15" x14ac:dyDescent="0.2">
      <c r="J44" s="65" t="s">
        <v>71</v>
      </c>
      <c r="K44" s="64">
        <f t="shared" si="0"/>
        <v>2</v>
      </c>
    </row>
    <row r="45" spans="1:15" x14ac:dyDescent="0.2">
      <c r="J45" s="65" t="s">
        <v>48</v>
      </c>
      <c r="K45" s="64">
        <f t="shared" si="0"/>
        <v>0</v>
      </c>
    </row>
    <row r="46" spans="1:15" x14ac:dyDescent="0.2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0</v>
      </c>
    </row>
    <row r="49" spans="10:11" x14ac:dyDescent="0.2">
      <c r="J49" s="65" t="s">
        <v>15</v>
      </c>
      <c r="K49" s="64">
        <f t="shared" si="0"/>
        <v>7</v>
      </c>
    </row>
    <row r="50" spans="10:11" x14ac:dyDescent="0.2">
      <c r="J50" s="65" t="s">
        <v>73</v>
      </c>
      <c r="K50" s="64">
        <f t="shared" si="0"/>
        <v>8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17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0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0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0</v>
      </c>
    </row>
    <row r="207" spans="2:14" x14ac:dyDescent="0.2">
      <c r="B207" s="26"/>
      <c r="C207" s="74" t="s">
        <v>63</v>
      </c>
      <c r="D207" s="66">
        <f>COUNTIF(I3:I33,"ENE")</f>
        <v>0</v>
      </c>
    </row>
    <row r="208" spans="2:14" x14ac:dyDescent="0.2">
      <c r="B208" s="26"/>
      <c r="C208" s="73" t="s">
        <v>38</v>
      </c>
      <c r="D208" s="66">
        <f>COUNTIF(I3:I33,"E")</f>
        <v>0</v>
      </c>
    </row>
    <row r="209" spans="2:4" x14ac:dyDescent="0.2">
      <c r="B209" s="26"/>
      <c r="C209" s="75" t="s">
        <v>22</v>
      </c>
      <c r="D209" s="66">
        <f>COUNTIF(I3:I33,"ESE")</f>
        <v>0</v>
      </c>
    </row>
    <row r="210" spans="2:4" x14ac:dyDescent="0.2">
      <c r="B210" s="26"/>
      <c r="C210" s="73" t="s">
        <v>24</v>
      </c>
      <c r="D210" s="66">
        <f>COUNTIF(I3:I33,"SE")</f>
        <v>0</v>
      </c>
    </row>
    <row r="211" spans="2:4" x14ac:dyDescent="0.2">
      <c r="B211" s="26"/>
      <c r="C211" s="75" t="s">
        <v>26</v>
      </c>
      <c r="D211" s="66">
        <f>COUNTIF(I3:I33,"SSE")</f>
        <v>6</v>
      </c>
    </row>
    <row r="212" spans="2:4" x14ac:dyDescent="0.2">
      <c r="C212" s="73" t="s">
        <v>47</v>
      </c>
      <c r="D212" s="66">
        <f>COUNTIF(I3:I33,"S")</f>
        <v>2</v>
      </c>
    </row>
    <row r="213" spans="2:4" x14ac:dyDescent="0.2">
      <c r="C213" s="75" t="s">
        <v>44</v>
      </c>
      <c r="D213" s="66">
        <f>COUNTIF(I3:I33,"SSW")</f>
        <v>1</v>
      </c>
    </row>
    <row r="214" spans="2:4" x14ac:dyDescent="0.2">
      <c r="C214" s="73" t="s">
        <v>19</v>
      </c>
      <c r="D214" s="66">
        <f>COUNTIF(I3:I33,"SW")</f>
        <v>11</v>
      </c>
    </row>
    <row r="215" spans="2:4" x14ac:dyDescent="0.2">
      <c r="C215" s="75" t="s">
        <v>64</v>
      </c>
      <c r="D215" s="66">
        <f>COUNTIF(I3:I33,"WSW")</f>
        <v>1</v>
      </c>
    </row>
    <row r="216" spans="2:4" x14ac:dyDescent="0.2">
      <c r="C216" s="73" t="s">
        <v>65</v>
      </c>
      <c r="D216" s="66">
        <f>COUNTIF(I3:I33,"W")</f>
        <v>1</v>
      </c>
    </row>
    <row r="217" spans="2:4" x14ac:dyDescent="0.2">
      <c r="C217" s="75" t="s">
        <v>66</v>
      </c>
      <c r="D217" s="66">
        <f>COUNTIF(I3:I33,"WNW")</f>
        <v>5</v>
      </c>
    </row>
    <row r="218" spans="2:4" x14ac:dyDescent="0.2">
      <c r="C218" s="65" t="s">
        <v>67</v>
      </c>
      <c r="D218" s="66">
        <f>COUNTIF(I3:I33,"NW")</f>
        <v>4</v>
      </c>
    </row>
    <row r="219" spans="2:4" ht="13.5" thickBot="1" x14ac:dyDescent="0.25">
      <c r="C219" s="75" t="s">
        <v>17</v>
      </c>
      <c r="D219" s="64">
        <f>COUNTIF(I3:I33,"NNW")</f>
        <v>0</v>
      </c>
    </row>
    <row r="220" spans="2:4" ht="13.5" thickBot="1" x14ac:dyDescent="0.25">
      <c r="C220" s="76" t="s">
        <v>68</v>
      </c>
      <c r="D220" s="62">
        <f>SUM(D204:D219)</f>
        <v>31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M34" sqref="M34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9.14062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9.14062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9.14062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9.14062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9.14062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9.14062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9.14062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9.14062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9.14062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9.14062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9.14062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9.14062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9.14062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9.14062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9.14062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9.14062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9.14062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9.14062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9.14062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9.14062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9.14062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9.14062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9.14062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9.14062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9.14062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9.14062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9.14062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9.14062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9.14062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9.14062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9.14062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9.14062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9.14062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9.14062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9.14062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9.14062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9.14062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9.14062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9.14062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9.14062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9.14062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9.14062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9.14062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9.14062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9.14062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9.14062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9.14062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9.14062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9.14062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9.14062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9.14062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9.14062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9.14062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9.14062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9.14062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9.14062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9.14062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9.14062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9.14062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9.14062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9.14062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9.14062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9.14062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9.140625" style="26"/>
  </cols>
  <sheetData>
    <row r="1" spans="1:15" ht="13.5" thickBot="1" x14ac:dyDescent="0.35">
      <c r="A1" s="1"/>
      <c r="B1" s="79" t="s">
        <v>81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3.5" thickBot="1" x14ac:dyDescent="0.35">
      <c r="A3" s="7">
        <v>1</v>
      </c>
      <c r="B3" s="27">
        <v>11</v>
      </c>
      <c r="C3" s="28">
        <v>16</v>
      </c>
      <c r="D3" s="28">
        <v>8</v>
      </c>
      <c r="E3" s="28">
        <v>14</v>
      </c>
      <c r="F3" s="28">
        <v>14</v>
      </c>
      <c r="G3" s="28">
        <v>88</v>
      </c>
      <c r="H3" s="28">
        <v>1006</v>
      </c>
      <c r="I3" s="8" t="s">
        <v>19</v>
      </c>
      <c r="J3" s="28">
        <v>10</v>
      </c>
      <c r="K3" s="28">
        <v>6</v>
      </c>
      <c r="L3" s="28" t="s">
        <v>73</v>
      </c>
      <c r="M3" s="28">
        <v>9.1999999999999993</v>
      </c>
      <c r="N3" s="27">
        <v>0</v>
      </c>
      <c r="O3" s="29" t="s">
        <v>16</v>
      </c>
    </row>
    <row r="4" spans="1:15" ht="13.5" thickBot="1" x14ac:dyDescent="0.35">
      <c r="A4" s="7">
        <v>2</v>
      </c>
      <c r="B4" s="27">
        <v>11</v>
      </c>
      <c r="C4" s="27">
        <v>13</v>
      </c>
      <c r="D4" s="27">
        <v>7</v>
      </c>
      <c r="E4" s="27">
        <v>11</v>
      </c>
      <c r="F4" s="27">
        <v>11</v>
      </c>
      <c r="G4" s="27">
        <v>91</v>
      </c>
      <c r="H4" s="27">
        <v>1001</v>
      </c>
      <c r="I4" s="9" t="s">
        <v>24</v>
      </c>
      <c r="J4" s="27">
        <v>10</v>
      </c>
      <c r="K4" s="27">
        <v>8</v>
      </c>
      <c r="L4" s="28" t="s">
        <v>15</v>
      </c>
      <c r="M4" s="27">
        <v>6.2</v>
      </c>
      <c r="N4" s="27">
        <v>0</v>
      </c>
      <c r="O4" s="29" t="s">
        <v>18</v>
      </c>
    </row>
    <row r="5" spans="1:15" ht="13.5" thickBot="1" x14ac:dyDescent="0.35">
      <c r="A5" s="7">
        <v>3</v>
      </c>
      <c r="B5" s="27">
        <v>11</v>
      </c>
      <c r="C5" s="27">
        <v>15</v>
      </c>
      <c r="D5" s="27">
        <v>7</v>
      </c>
      <c r="E5" s="27">
        <v>13</v>
      </c>
      <c r="F5" s="27">
        <v>13</v>
      </c>
      <c r="G5" s="27">
        <v>86</v>
      </c>
      <c r="H5" s="27">
        <v>992</v>
      </c>
      <c r="I5" s="78" t="s">
        <v>44</v>
      </c>
      <c r="J5" s="27">
        <v>8</v>
      </c>
      <c r="K5" s="27">
        <v>0</v>
      </c>
      <c r="L5" s="28" t="s">
        <v>77</v>
      </c>
      <c r="M5" s="27">
        <v>0.8</v>
      </c>
      <c r="N5" s="27">
        <v>0</v>
      </c>
      <c r="O5" s="29" t="s">
        <v>21</v>
      </c>
    </row>
    <row r="6" spans="1:15" ht="13.5" thickBot="1" x14ac:dyDescent="0.35">
      <c r="A6" s="7">
        <v>4</v>
      </c>
      <c r="B6" s="27">
        <v>11</v>
      </c>
      <c r="C6" s="27">
        <v>15</v>
      </c>
      <c r="D6" s="27">
        <v>8</v>
      </c>
      <c r="E6" s="27">
        <v>13</v>
      </c>
      <c r="F6" s="27">
        <v>13</v>
      </c>
      <c r="G6" s="27">
        <v>80</v>
      </c>
      <c r="H6" s="27">
        <v>1007</v>
      </c>
      <c r="I6" s="9" t="s">
        <v>44</v>
      </c>
      <c r="J6" s="27">
        <v>7</v>
      </c>
      <c r="K6" s="27">
        <v>6</v>
      </c>
      <c r="L6" s="28" t="s">
        <v>73</v>
      </c>
      <c r="M6" s="27">
        <v>13.6</v>
      </c>
      <c r="N6" s="27">
        <v>0</v>
      </c>
      <c r="O6" s="29" t="s">
        <v>23</v>
      </c>
    </row>
    <row r="7" spans="1:15" ht="13.5" thickBot="1" x14ac:dyDescent="0.35">
      <c r="A7" s="7">
        <v>5</v>
      </c>
      <c r="B7" s="27">
        <v>11</v>
      </c>
      <c r="C7" s="27">
        <v>14</v>
      </c>
      <c r="D7" s="27">
        <v>9</v>
      </c>
      <c r="E7" s="27">
        <v>11</v>
      </c>
      <c r="F7" s="27">
        <v>11</v>
      </c>
      <c r="G7" s="27">
        <v>94</v>
      </c>
      <c r="H7" s="27">
        <v>997</v>
      </c>
      <c r="I7" s="9" t="s">
        <v>65</v>
      </c>
      <c r="J7" s="27">
        <v>10</v>
      </c>
      <c r="K7" s="27">
        <v>8</v>
      </c>
      <c r="L7" s="28" t="s">
        <v>15</v>
      </c>
      <c r="M7" s="27">
        <v>10</v>
      </c>
      <c r="N7" s="27">
        <v>0</v>
      </c>
      <c r="O7" s="29" t="s">
        <v>25</v>
      </c>
    </row>
    <row r="8" spans="1:15" ht="13.5" thickBot="1" x14ac:dyDescent="0.35">
      <c r="A8" s="7">
        <v>6</v>
      </c>
      <c r="B8" s="27">
        <v>11</v>
      </c>
      <c r="C8" s="27">
        <v>16</v>
      </c>
      <c r="D8" s="27">
        <v>12</v>
      </c>
      <c r="E8" s="27">
        <v>13</v>
      </c>
      <c r="F8" s="27">
        <v>13</v>
      </c>
      <c r="G8" s="27">
        <v>80</v>
      </c>
      <c r="H8" s="27">
        <v>1019</v>
      </c>
      <c r="I8" s="9" t="s">
        <v>65</v>
      </c>
      <c r="J8" s="27">
        <v>4</v>
      </c>
      <c r="K8" s="27">
        <v>5</v>
      </c>
      <c r="L8" s="28" t="s">
        <v>48</v>
      </c>
      <c r="M8" s="27">
        <v>0</v>
      </c>
      <c r="N8" s="27">
        <v>0</v>
      </c>
      <c r="O8" s="29" t="s">
        <v>27</v>
      </c>
    </row>
    <row r="9" spans="1:15" ht="13.5" thickBot="1" x14ac:dyDescent="0.35">
      <c r="A9" s="7">
        <v>7</v>
      </c>
      <c r="B9" s="27">
        <v>11</v>
      </c>
      <c r="C9" s="27">
        <v>19</v>
      </c>
      <c r="D9" s="27">
        <v>14</v>
      </c>
      <c r="E9" s="27">
        <v>17</v>
      </c>
      <c r="F9" s="27">
        <v>17</v>
      </c>
      <c r="G9" s="27">
        <v>94</v>
      </c>
      <c r="H9" s="27">
        <v>1026</v>
      </c>
      <c r="I9" s="78" t="s">
        <v>47</v>
      </c>
      <c r="J9" s="27">
        <v>5</v>
      </c>
      <c r="K9" s="27">
        <v>0</v>
      </c>
      <c r="L9" s="28" t="s">
        <v>77</v>
      </c>
      <c r="M9" s="27">
        <v>0</v>
      </c>
      <c r="N9" s="27">
        <v>0</v>
      </c>
      <c r="O9" s="29" t="s">
        <v>29</v>
      </c>
    </row>
    <row r="10" spans="1:15" ht="13.5" thickBot="1" x14ac:dyDescent="0.35">
      <c r="A10" s="7">
        <v>8</v>
      </c>
      <c r="B10" s="27">
        <v>11</v>
      </c>
      <c r="C10" s="27">
        <v>15</v>
      </c>
      <c r="D10" s="27">
        <v>13</v>
      </c>
      <c r="E10" s="27">
        <v>14</v>
      </c>
      <c r="F10" s="27">
        <v>14</v>
      </c>
      <c r="G10" s="27">
        <v>100</v>
      </c>
      <c r="H10" s="27">
        <v>1029</v>
      </c>
      <c r="I10" s="9" t="s">
        <v>47</v>
      </c>
      <c r="J10" s="27">
        <v>3</v>
      </c>
      <c r="K10" s="27">
        <v>8</v>
      </c>
      <c r="L10" s="28" t="s">
        <v>15</v>
      </c>
      <c r="M10" s="27">
        <v>0</v>
      </c>
      <c r="N10" s="27">
        <v>0</v>
      </c>
      <c r="O10" s="29" t="s">
        <v>31</v>
      </c>
    </row>
    <row r="11" spans="1:15" ht="13.5" thickBot="1" x14ac:dyDescent="0.35">
      <c r="A11" s="7">
        <v>9</v>
      </c>
      <c r="B11" s="27">
        <v>11</v>
      </c>
      <c r="C11" s="27">
        <v>18</v>
      </c>
      <c r="D11" s="27">
        <v>14</v>
      </c>
      <c r="E11" s="27">
        <v>16</v>
      </c>
      <c r="F11" s="27">
        <v>16</v>
      </c>
      <c r="G11" s="27">
        <v>94</v>
      </c>
      <c r="H11" s="27">
        <v>1029</v>
      </c>
      <c r="I11" s="9" t="s">
        <v>24</v>
      </c>
      <c r="J11" s="27">
        <v>3</v>
      </c>
      <c r="K11" s="27">
        <v>8</v>
      </c>
      <c r="L11" s="28" t="s">
        <v>15</v>
      </c>
      <c r="M11" s="27">
        <v>0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17</v>
      </c>
      <c r="D12" s="27">
        <v>11</v>
      </c>
      <c r="E12" s="27">
        <v>14</v>
      </c>
      <c r="F12" s="27">
        <v>14</v>
      </c>
      <c r="G12" s="27">
        <v>88</v>
      </c>
      <c r="H12" s="27">
        <v>1030</v>
      </c>
      <c r="I12" s="9" t="s">
        <v>67</v>
      </c>
      <c r="J12" s="27">
        <v>4</v>
      </c>
      <c r="K12" s="27">
        <v>7</v>
      </c>
      <c r="L12" s="28" t="s">
        <v>15</v>
      </c>
      <c r="M12" s="27">
        <v>0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15</v>
      </c>
      <c r="D13" s="27">
        <v>8</v>
      </c>
      <c r="E13" s="27">
        <v>11</v>
      </c>
      <c r="F13" s="27">
        <v>11</v>
      </c>
      <c r="G13" s="27">
        <v>93</v>
      </c>
      <c r="H13" s="27">
        <v>1032</v>
      </c>
      <c r="I13" s="78" t="s">
        <v>67</v>
      </c>
      <c r="J13" s="27">
        <v>5</v>
      </c>
      <c r="K13" s="27">
        <v>5</v>
      </c>
      <c r="L13" s="27" t="s">
        <v>73</v>
      </c>
      <c r="M13" s="27">
        <v>0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15</v>
      </c>
      <c r="D14" s="27">
        <v>11</v>
      </c>
      <c r="E14" s="27">
        <v>12</v>
      </c>
      <c r="F14" s="27">
        <v>12</v>
      </c>
      <c r="G14" s="27">
        <v>86</v>
      </c>
      <c r="H14" s="27">
        <v>1026</v>
      </c>
      <c r="I14" s="9" t="s">
        <v>67</v>
      </c>
      <c r="J14" s="27">
        <v>5</v>
      </c>
      <c r="K14" s="27">
        <v>6</v>
      </c>
      <c r="L14" s="27" t="s">
        <v>73</v>
      </c>
      <c r="M14" s="27">
        <v>0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15</v>
      </c>
      <c r="D15" s="27">
        <v>11</v>
      </c>
      <c r="E15" s="27">
        <v>13</v>
      </c>
      <c r="F15" s="27">
        <v>13</v>
      </c>
      <c r="G15" s="27">
        <v>98</v>
      </c>
      <c r="H15" s="27">
        <v>1028</v>
      </c>
      <c r="I15" s="78" t="s">
        <v>67</v>
      </c>
      <c r="J15" s="27">
        <v>4</v>
      </c>
      <c r="K15" s="27">
        <v>7</v>
      </c>
      <c r="L15" s="27" t="s">
        <v>32</v>
      </c>
      <c r="M15" s="27">
        <v>0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15</v>
      </c>
      <c r="D16" s="27">
        <v>10</v>
      </c>
      <c r="E16" s="27">
        <v>13</v>
      </c>
      <c r="F16" s="27">
        <v>13</v>
      </c>
      <c r="G16" s="27">
        <v>92</v>
      </c>
      <c r="H16" s="27">
        <v>1024</v>
      </c>
      <c r="I16" s="78" t="s">
        <v>19</v>
      </c>
      <c r="J16" s="27">
        <v>5</v>
      </c>
      <c r="K16" s="27">
        <v>7</v>
      </c>
      <c r="L16" s="27" t="s">
        <v>32</v>
      </c>
      <c r="M16" s="27">
        <v>0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13</v>
      </c>
      <c r="D17" s="27">
        <v>6</v>
      </c>
      <c r="E17" s="27">
        <v>10</v>
      </c>
      <c r="F17" s="27">
        <v>10</v>
      </c>
      <c r="G17" s="27">
        <v>84</v>
      </c>
      <c r="H17" s="27">
        <v>1020</v>
      </c>
      <c r="I17" s="78" t="s">
        <v>38</v>
      </c>
      <c r="J17" s="27">
        <v>4</v>
      </c>
      <c r="K17" s="27">
        <v>7</v>
      </c>
      <c r="L17" s="27" t="s">
        <v>32</v>
      </c>
      <c r="M17" s="27">
        <v>0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17</v>
      </c>
      <c r="D18" s="27">
        <v>7</v>
      </c>
      <c r="E18" s="27">
        <v>13</v>
      </c>
      <c r="F18" s="27">
        <v>13</v>
      </c>
      <c r="G18" s="27">
        <v>92</v>
      </c>
      <c r="H18" s="27">
        <v>1020</v>
      </c>
      <c r="I18" s="78" t="s">
        <v>26</v>
      </c>
      <c r="J18" s="27">
        <v>4</v>
      </c>
      <c r="K18" s="27">
        <v>0</v>
      </c>
      <c r="L18" s="27" t="s">
        <v>77</v>
      </c>
      <c r="M18" s="27">
        <v>0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16</v>
      </c>
      <c r="D19" s="27">
        <v>10</v>
      </c>
      <c r="E19" s="27">
        <v>13</v>
      </c>
      <c r="F19" s="27">
        <v>13</v>
      </c>
      <c r="G19" s="27">
        <v>97</v>
      </c>
      <c r="H19" s="27">
        <v>1015</v>
      </c>
      <c r="I19" s="78" t="s">
        <v>47</v>
      </c>
      <c r="J19" s="27">
        <v>6</v>
      </c>
      <c r="K19" s="27">
        <v>8</v>
      </c>
      <c r="L19" s="27" t="s">
        <v>15</v>
      </c>
      <c r="M19" s="27">
        <v>0.6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15</v>
      </c>
      <c r="D20" s="27">
        <v>11</v>
      </c>
      <c r="E20" s="27">
        <v>14</v>
      </c>
      <c r="F20" s="27">
        <v>14</v>
      </c>
      <c r="G20" s="27">
        <v>98</v>
      </c>
      <c r="H20" s="27">
        <v>1015</v>
      </c>
      <c r="I20" s="78" t="s">
        <v>26</v>
      </c>
      <c r="J20" s="27">
        <v>6</v>
      </c>
      <c r="K20" s="27">
        <v>8</v>
      </c>
      <c r="L20" s="27" t="s">
        <v>15</v>
      </c>
      <c r="M20" s="27">
        <v>0.8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18</v>
      </c>
      <c r="D21" s="27">
        <v>15</v>
      </c>
      <c r="E21" s="27">
        <v>18</v>
      </c>
      <c r="F21" s="27">
        <v>18</v>
      </c>
      <c r="G21" s="27">
        <v>96</v>
      </c>
      <c r="H21" s="27">
        <v>1009</v>
      </c>
      <c r="I21" s="78" t="s">
        <v>44</v>
      </c>
      <c r="J21" s="27">
        <v>10</v>
      </c>
      <c r="K21" s="27">
        <v>6</v>
      </c>
      <c r="L21" s="27" t="s">
        <v>32</v>
      </c>
      <c r="M21" s="27">
        <v>0.2</v>
      </c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>
        <v>16</v>
      </c>
      <c r="D22" s="27">
        <v>9</v>
      </c>
      <c r="E22" s="27">
        <v>14</v>
      </c>
      <c r="F22" s="27">
        <v>14</v>
      </c>
      <c r="G22" s="27">
        <v>96</v>
      </c>
      <c r="H22" s="27">
        <v>998</v>
      </c>
      <c r="I22" s="78" t="s">
        <v>19</v>
      </c>
      <c r="J22" s="27">
        <v>8</v>
      </c>
      <c r="K22" s="27">
        <v>8</v>
      </c>
      <c r="L22" s="27" t="s">
        <v>15</v>
      </c>
      <c r="M22" s="27">
        <v>10.8</v>
      </c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>
        <v>12</v>
      </c>
      <c r="D23" s="27">
        <v>6</v>
      </c>
      <c r="E23" s="27">
        <v>10</v>
      </c>
      <c r="F23" s="27">
        <v>10</v>
      </c>
      <c r="G23" s="27">
        <v>70</v>
      </c>
      <c r="H23" s="27">
        <v>1006</v>
      </c>
      <c r="I23" s="78" t="s">
        <v>67</v>
      </c>
      <c r="J23" s="27">
        <v>10</v>
      </c>
      <c r="K23" s="27">
        <v>0</v>
      </c>
      <c r="L23" s="27" t="s">
        <v>77</v>
      </c>
      <c r="M23" s="27">
        <v>0</v>
      </c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>
        <v>13</v>
      </c>
      <c r="D24" s="27">
        <v>5</v>
      </c>
      <c r="E24" s="27">
        <v>11</v>
      </c>
      <c r="F24" s="27">
        <v>11</v>
      </c>
      <c r="G24" s="27">
        <v>80</v>
      </c>
      <c r="H24" s="27">
        <v>1018</v>
      </c>
      <c r="I24" s="78" t="s">
        <v>19</v>
      </c>
      <c r="J24" s="27">
        <v>8</v>
      </c>
      <c r="K24" s="27">
        <v>4</v>
      </c>
      <c r="L24" s="27" t="s">
        <v>73</v>
      </c>
      <c r="M24" s="27">
        <v>0</v>
      </c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>
        <v>12</v>
      </c>
      <c r="D25" s="27">
        <v>6</v>
      </c>
      <c r="E25" s="27">
        <v>11</v>
      </c>
      <c r="F25" s="27">
        <v>11</v>
      </c>
      <c r="G25" s="27">
        <v>85</v>
      </c>
      <c r="H25" s="27">
        <v>1024</v>
      </c>
      <c r="I25" s="78" t="s">
        <v>47</v>
      </c>
      <c r="J25" s="27">
        <v>6</v>
      </c>
      <c r="K25" s="27">
        <v>7</v>
      </c>
      <c r="L25" s="27" t="s">
        <v>32</v>
      </c>
      <c r="M25" s="27">
        <v>0</v>
      </c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>
        <v>13</v>
      </c>
      <c r="D26" s="27">
        <v>10</v>
      </c>
      <c r="E26" s="31">
        <v>11</v>
      </c>
      <c r="F26" s="27">
        <v>11</v>
      </c>
      <c r="G26" s="27">
        <v>84</v>
      </c>
      <c r="H26" s="27">
        <v>1016</v>
      </c>
      <c r="I26" s="78" t="s">
        <v>26</v>
      </c>
      <c r="J26" s="27">
        <v>6</v>
      </c>
      <c r="K26" s="27">
        <v>0</v>
      </c>
      <c r="L26" s="27" t="s">
        <v>77</v>
      </c>
      <c r="M26" s="27">
        <v>1</v>
      </c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>
        <v>15</v>
      </c>
      <c r="D27" s="27">
        <v>7</v>
      </c>
      <c r="E27" s="27">
        <v>13</v>
      </c>
      <c r="F27" s="27">
        <v>13</v>
      </c>
      <c r="G27" s="27">
        <v>91</v>
      </c>
      <c r="H27" s="27">
        <v>1013</v>
      </c>
      <c r="I27" s="78" t="s">
        <v>47</v>
      </c>
      <c r="J27" s="27">
        <v>6</v>
      </c>
      <c r="K27" s="27">
        <v>5</v>
      </c>
      <c r="L27" s="27" t="s">
        <v>73</v>
      </c>
      <c r="M27" s="27">
        <v>0</v>
      </c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>
        <v>15</v>
      </c>
      <c r="D28" s="27">
        <v>8</v>
      </c>
      <c r="E28" s="27">
        <v>12</v>
      </c>
      <c r="F28" s="27">
        <v>12</v>
      </c>
      <c r="G28" s="27">
        <v>94</v>
      </c>
      <c r="H28" s="27">
        <v>1015</v>
      </c>
      <c r="I28" s="78" t="s">
        <v>44</v>
      </c>
      <c r="J28" s="27">
        <v>8</v>
      </c>
      <c r="K28" s="27">
        <v>6</v>
      </c>
      <c r="L28" s="27" t="s">
        <v>32</v>
      </c>
      <c r="M28" s="27">
        <v>0</v>
      </c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>
        <v>16</v>
      </c>
      <c r="D29" s="27">
        <v>14</v>
      </c>
      <c r="E29" s="27">
        <v>15</v>
      </c>
      <c r="F29" s="27">
        <v>15</v>
      </c>
      <c r="G29" s="27">
        <v>84</v>
      </c>
      <c r="H29" s="27">
        <v>1015</v>
      </c>
      <c r="I29" s="78" t="s">
        <v>47</v>
      </c>
      <c r="J29" s="27">
        <v>11</v>
      </c>
      <c r="K29" s="27">
        <v>6</v>
      </c>
      <c r="L29" s="27" t="s">
        <v>73</v>
      </c>
      <c r="M29" s="27">
        <v>0</v>
      </c>
      <c r="N29" s="27">
        <v>0</v>
      </c>
      <c r="O29" s="30"/>
    </row>
    <row r="30" spans="1:15" ht="12.95" x14ac:dyDescent="0.3">
      <c r="A30" s="7">
        <v>28</v>
      </c>
      <c r="B30" s="27">
        <v>11</v>
      </c>
      <c r="C30" s="27">
        <v>16</v>
      </c>
      <c r="D30" s="27">
        <v>12</v>
      </c>
      <c r="E30" s="27">
        <v>15</v>
      </c>
      <c r="F30" s="27">
        <v>15</v>
      </c>
      <c r="G30" s="27">
        <v>80</v>
      </c>
      <c r="H30" s="27">
        <v>1007</v>
      </c>
      <c r="I30" s="78" t="s">
        <v>26</v>
      </c>
      <c r="J30" s="27">
        <v>9</v>
      </c>
      <c r="K30" s="27">
        <v>7</v>
      </c>
      <c r="L30" s="27" t="s">
        <v>32</v>
      </c>
      <c r="M30" s="27">
        <v>5.4</v>
      </c>
      <c r="N30" s="27">
        <v>0</v>
      </c>
      <c r="O30" s="30"/>
    </row>
    <row r="31" spans="1:15" ht="12.95" x14ac:dyDescent="0.3">
      <c r="A31" s="7">
        <v>29</v>
      </c>
      <c r="B31" s="27">
        <v>11</v>
      </c>
      <c r="C31" s="27">
        <v>14</v>
      </c>
      <c r="D31" s="27">
        <v>9</v>
      </c>
      <c r="E31" s="27">
        <v>14</v>
      </c>
      <c r="F31" s="27">
        <v>14</v>
      </c>
      <c r="G31" s="27">
        <v>86</v>
      </c>
      <c r="H31" s="27">
        <v>992</v>
      </c>
      <c r="I31" s="9" t="s">
        <v>24</v>
      </c>
      <c r="J31" s="27">
        <v>15</v>
      </c>
      <c r="K31" s="27">
        <v>8</v>
      </c>
      <c r="L31" s="77" t="s">
        <v>15</v>
      </c>
      <c r="M31" s="27">
        <v>11.6</v>
      </c>
      <c r="N31" s="27">
        <v>0</v>
      </c>
      <c r="O31" s="30"/>
    </row>
    <row r="32" spans="1:15" ht="12.95" x14ac:dyDescent="0.3">
      <c r="A32" s="7">
        <v>30</v>
      </c>
      <c r="B32" s="27">
        <v>11</v>
      </c>
      <c r="C32" s="27">
        <v>14</v>
      </c>
      <c r="D32" s="27">
        <v>8</v>
      </c>
      <c r="E32" s="27">
        <v>11</v>
      </c>
      <c r="F32" s="27">
        <v>11</v>
      </c>
      <c r="G32" s="27">
        <v>92</v>
      </c>
      <c r="H32" s="27">
        <v>991</v>
      </c>
      <c r="I32" s="78" t="s">
        <v>24</v>
      </c>
      <c r="J32" s="27">
        <v>8</v>
      </c>
      <c r="K32" s="27">
        <v>8</v>
      </c>
      <c r="L32" s="27" t="s">
        <v>15</v>
      </c>
      <c r="M32" s="27">
        <v>9.4</v>
      </c>
      <c r="N32" s="27">
        <v>0</v>
      </c>
      <c r="O32" s="30"/>
    </row>
    <row r="33" spans="1:15" ht="12.95" x14ac:dyDescent="0.3">
      <c r="A33" s="7">
        <v>31</v>
      </c>
      <c r="B33" s="27">
        <v>11</v>
      </c>
      <c r="C33" s="27">
        <v>12</v>
      </c>
      <c r="D33" s="27">
        <v>9</v>
      </c>
      <c r="E33" s="27">
        <v>11</v>
      </c>
      <c r="F33" s="27">
        <v>11</v>
      </c>
      <c r="G33" s="27">
        <v>94</v>
      </c>
      <c r="H33" s="27">
        <v>986</v>
      </c>
      <c r="I33" s="78" t="s">
        <v>44</v>
      </c>
      <c r="J33" s="27">
        <v>12</v>
      </c>
      <c r="K33" s="27">
        <v>8</v>
      </c>
      <c r="L33" s="27" t="s">
        <v>15</v>
      </c>
      <c r="M33" s="27">
        <v>20.399999999999999</v>
      </c>
      <c r="N33" s="27">
        <v>0</v>
      </c>
      <c r="O33" s="30"/>
    </row>
    <row r="34" spans="1:15" ht="12.95" x14ac:dyDescent="0.3">
      <c r="B34" s="10" t="s">
        <v>49</v>
      </c>
      <c r="H34" s="32"/>
      <c r="M34" s="33"/>
      <c r="N34" s="34"/>
    </row>
    <row r="35" spans="1:15" ht="13.5" thickBot="1" x14ac:dyDescent="0.35">
      <c r="H35" s="32"/>
      <c r="M35" s="36" t="s">
        <v>50</v>
      </c>
      <c r="N35" s="37" t="s">
        <v>50</v>
      </c>
    </row>
    <row r="36" spans="1:15" ht="20.25" customHeight="1" x14ac:dyDescent="0.3">
      <c r="B36" s="11" t="s">
        <v>51</v>
      </c>
      <c r="C36" s="38">
        <f>AVERAGE(C3:C33)</f>
        <v>15</v>
      </c>
      <c r="D36" s="38">
        <f>AVERAGE(D3:D33)</f>
        <v>9.5161290322580641</v>
      </c>
      <c r="E36" s="38">
        <f>AVERAGE(E3:E33)</f>
        <v>12.935483870967742</v>
      </c>
      <c r="F36" s="38"/>
      <c r="G36" s="38">
        <f>AVERAGE(G3:G33)</f>
        <v>89.258064516129039</v>
      </c>
      <c r="H36" s="39">
        <f>AVERAGE(H3:H33)</f>
        <v>1013.0967741935484</v>
      </c>
      <c r="I36" s="40"/>
      <c r="J36" s="41">
        <f>AVERAGE(J3:J33)</f>
        <v>7.096774193548387</v>
      </c>
      <c r="K36" s="42">
        <f>AVERAGE(K3:K33)</f>
        <v>5.709677419354839</v>
      </c>
      <c r="L36" s="40"/>
      <c r="M36" s="12" t="s">
        <v>12</v>
      </c>
      <c r="N36" s="13" t="s">
        <v>13</v>
      </c>
    </row>
    <row r="37" spans="1:15" ht="19.5" customHeight="1" thickBot="1" x14ac:dyDescent="0.35">
      <c r="B37" s="14" t="s">
        <v>52</v>
      </c>
      <c r="C37" s="13">
        <f>MAX(C3:C33)</f>
        <v>19</v>
      </c>
      <c r="D37" s="13">
        <f>MAX(D3:D33)</f>
        <v>15</v>
      </c>
      <c r="E37" s="13">
        <f>MAX(E3:E33)</f>
        <v>18</v>
      </c>
      <c r="F37" s="13"/>
      <c r="G37" s="13">
        <f>MAX(G3:G33)</f>
        <v>100</v>
      </c>
      <c r="H37" s="43">
        <f>MAX(H3:H33)</f>
        <v>1032</v>
      </c>
      <c r="I37" s="44"/>
      <c r="J37" s="45">
        <f>MAX(J3:J33)</f>
        <v>15</v>
      </c>
      <c r="K37" s="46">
        <f>MAX(K3:K33)</f>
        <v>8</v>
      </c>
      <c r="L37" s="44"/>
      <c r="M37" s="47">
        <f>SUM(M3:M33)</f>
        <v>100</v>
      </c>
      <c r="N37" s="48">
        <f>SUM(N3:N33)</f>
        <v>0</v>
      </c>
    </row>
    <row r="38" spans="1:15" ht="20.25" customHeight="1" thickBot="1" x14ac:dyDescent="0.35">
      <c r="B38" s="15" t="s">
        <v>53</v>
      </c>
      <c r="C38" s="49">
        <f>MIN(C3:C33)</f>
        <v>12</v>
      </c>
      <c r="D38" s="49">
        <f>MIN(D3:D33)</f>
        <v>5</v>
      </c>
      <c r="E38" s="49">
        <f>MIN(E3:E33)</f>
        <v>10</v>
      </c>
      <c r="F38" s="49"/>
      <c r="G38" s="49">
        <f>MIN(G3:G33)</f>
        <v>70</v>
      </c>
      <c r="H38" s="50">
        <f>MIN(H3:H33)</f>
        <v>986</v>
      </c>
      <c r="I38" s="44"/>
      <c r="J38" s="51">
        <f>MIN(J3:J33)</f>
        <v>3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3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35">
      <c r="J40" s="59" t="s">
        <v>56</v>
      </c>
      <c r="K40" s="60" t="s">
        <v>57</v>
      </c>
    </row>
    <row r="41" spans="1:15" ht="13.5" thickBot="1" x14ac:dyDescent="0.2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5</v>
      </c>
    </row>
    <row r="42" spans="1:15" ht="13.5" thickBot="1" x14ac:dyDescent="0.2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25">
      <c r="B43" s="24">
        <f>COUNTIF(D3:D33,"&lt;=0")</f>
        <v>0</v>
      </c>
      <c r="C43" s="17"/>
      <c r="D43" s="24">
        <f>COUNTIF(M3:M33,"&gt;0")</f>
        <v>14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x14ac:dyDescent="0.2">
      <c r="J44" s="65" t="s">
        <v>71</v>
      </c>
      <c r="K44" s="64">
        <f t="shared" si="0"/>
        <v>0</v>
      </c>
    </row>
    <row r="45" spans="1:15" x14ac:dyDescent="0.2">
      <c r="J45" s="65" t="s">
        <v>48</v>
      </c>
      <c r="K45" s="64">
        <f t="shared" si="0"/>
        <v>1</v>
      </c>
    </row>
    <row r="46" spans="1:15" x14ac:dyDescent="0.2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7</v>
      </c>
    </row>
    <row r="49" spans="10:11" x14ac:dyDescent="0.2">
      <c r="J49" s="65" t="s">
        <v>15</v>
      </c>
      <c r="K49" s="64">
        <f t="shared" si="0"/>
        <v>11</v>
      </c>
    </row>
    <row r="50" spans="10:11" x14ac:dyDescent="0.2">
      <c r="J50" s="65" t="s">
        <v>73</v>
      </c>
      <c r="K50" s="64">
        <f t="shared" si="0"/>
        <v>7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26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0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0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0</v>
      </c>
    </row>
    <row r="207" spans="2:14" x14ac:dyDescent="0.2">
      <c r="B207" s="26"/>
      <c r="C207" s="74" t="s">
        <v>63</v>
      </c>
      <c r="D207" s="66">
        <f>COUNTIF(I3:I33,"ENE")</f>
        <v>0</v>
      </c>
    </row>
    <row r="208" spans="2:14" x14ac:dyDescent="0.2">
      <c r="B208" s="26"/>
      <c r="C208" s="73" t="s">
        <v>38</v>
      </c>
      <c r="D208" s="66">
        <f>COUNTIF(I3:I33,"E")</f>
        <v>1</v>
      </c>
    </row>
    <row r="209" spans="2:4" x14ac:dyDescent="0.2">
      <c r="B209" s="26"/>
      <c r="C209" s="75" t="s">
        <v>22</v>
      </c>
      <c r="D209" s="66">
        <f>COUNTIF(I3:I33,"ESE")</f>
        <v>0</v>
      </c>
    </row>
    <row r="210" spans="2:4" x14ac:dyDescent="0.2">
      <c r="B210" s="26"/>
      <c r="C210" s="73" t="s">
        <v>24</v>
      </c>
      <c r="D210" s="66">
        <f>COUNTIF(I3:I33,"SE")</f>
        <v>4</v>
      </c>
    </row>
    <row r="211" spans="2:4" x14ac:dyDescent="0.2">
      <c r="B211" s="26"/>
      <c r="C211" s="75" t="s">
        <v>26</v>
      </c>
      <c r="D211" s="66">
        <f>COUNTIF(I3:I33,"SSE")</f>
        <v>4</v>
      </c>
    </row>
    <row r="212" spans="2:4" x14ac:dyDescent="0.2">
      <c r="C212" s="73" t="s">
        <v>47</v>
      </c>
      <c r="D212" s="66">
        <f>COUNTIF(I3:I33,"S")</f>
        <v>6</v>
      </c>
    </row>
    <row r="213" spans="2:4" x14ac:dyDescent="0.2">
      <c r="C213" s="75" t="s">
        <v>44</v>
      </c>
      <c r="D213" s="66">
        <f>COUNTIF(I3:I33,"SSW")</f>
        <v>5</v>
      </c>
    </row>
    <row r="214" spans="2:4" x14ac:dyDescent="0.2">
      <c r="C214" s="73" t="s">
        <v>19</v>
      </c>
      <c r="D214" s="66">
        <f>COUNTIF(I3:I33,"SW")</f>
        <v>4</v>
      </c>
    </row>
    <row r="215" spans="2:4" x14ac:dyDescent="0.2">
      <c r="C215" s="75" t="s">
        <v>64</v>
      </c>
      <c r="D215" s="66">
        <f>COUNTIF(I3:I33,"WSW")</f>
        <v>0</v>
      </c>
    </row>
    <row r="216" spans="2:4" x14ac:dyDescent="0.2">
      <c r="C216" s="73" t="s">
        <v>65</v>
      </c>
      <c r="D216" s="66">
        <f>COUNTIF(I3:I33,"W")</f>
        <v>2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5</v>
      </c>
    </row>
    <row r="219" spans="2:4" ht="13.5" thickBot="1" x14ac:dyDescent="0.25">
      <c r="C219" s="75" t="s">
        <v>17</v>
      </c>
      <c r="D219" s="64">
        <f>COUNTIF(I3:I33,"NNW")</f>
        <v>0</v>
      </c>
    </row>
    <row r="220" spans="2:4" ht="13.5" thickBot="1" x14ac:dyDescent="0.25">
      <c r="C220" s="76" t="s">
        <v>68</v>
      </c>
      <c r="D220" s="62">
        <f>SUM(D204:D219)</f>
        <v>31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G30" sqref="G30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9.14062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9.14062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9.14062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9.14062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9.14062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9.14062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9.14062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9.14062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9.14062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9.14062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9.14062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9.14062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9.14062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9.14062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9.14062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9.14062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9.14062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9.14062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9.14062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9.14062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9.14062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9.14062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9.14062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9.14062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9.14062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9.14062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9.14062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9.14062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9.14062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9.14062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9.14062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9.14062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9.14062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9.14062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9.14062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9.14062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9.14062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9.14062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9.14062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9.14062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9.14062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9.14062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9.14062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9.14062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9.14062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9.14062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9.14062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9.14062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9.14062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9.14062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9.14062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9.14062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9.14062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9.14062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9.14062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9.14062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9.14062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9.14062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9.14062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9.14062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9.14062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9.14062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9.14062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9.140625" style="26"/>
  </cols>
  <sheetData>
    <row r="1" spans="1:15" ht="13.5" thickBot="1" x14ac:dyDescent="0.35">
      <c r="A1" s="1"/>
      <c r="B1" s="79" t="s">
        <v>82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3.5" thickBot="1" x14ac:dyDescent="0.35">
      <c r="A3" s="7">
        <v>1</v>
      </c>
      <c r="B3" s="27">
        <v>11</v>
      </c>
      <c r="C3" s="28">
        <v>12</v>
      </c>
      <c r="D3" s="28">
        <v>4</v>
      </c>
      <c r="E3" s="28">
        <v>10</v>
      </c>
      <c r="F3" s="28">
        <v>10</v>
      </c>
      <c r="G3" s="28">
        <v>73</v>
      </c>
      <c r="H3" s="28">
        <v>998</v>
      </c>
      <c r="I3" s="8" t="s">
        <v>19</v>
      </c>
      <c r="J3" s="28">
        <v>13</v>
      </c>
      <c r="K3" s="28">
        <v>7</v>
      </c>
      <c r="L3" s="28" t="s">
        <v>73</v>
      </c>
      <c r="M3" s="28">
        <v>0.2</v>
      </c>
      <c r="N3" s="27">
        <v>0</v>
      </c>
      <c r="O3" s="29" t="s">
        <v>16</v>
      </c>
    </row>
    <row r="4" spans="1:15" ht="13.5" thickBot="1" x14ac:dyDescent="0.35">
      <c r="A4" s="7">
        <v>2</v>
      </c>
      <c r="B4" s="27">
        <v>11</v>
      </c>
      <c r="C4" s="27">
        <v>12</v>
      </c>
      <c r="D4" s="27">
        <v>2</v>
      </c>
      <c r="E4" s="27">
        <v>10</v>
      </c>
      <c r="F4" s="27">
        <v>10</v>
      </c>
      <c r="G4" s="27">
        <v>92</v>
      </c>
      <c r="H4" s="27">
        <v>998</v>
      </c>
      <c r="I4" s="9" t="s">
        <v>64</v>
      </c>
      <c r="J4" s="27">
        <v>5</v>
      </c>
      <c r="K4" s="27">
        <v>0</v>
      </c>
      <c r="L4" s="28" t="s">
        <v>77</v>
      </c>
      <c r="M4" s="27">
        <v>0.4</v>
      </c>
      <c r="N4" s="27">
        <v>0</v>
      </c>
      <c r="O4" s="29" t="s">
        <v>18</v>
      </c>
    </row>
    <row r="5" spans="1:15" ht="13.5" thickBot="1" x14ac:dyDescent="0.35">
      <c r="A5" s="7">
        <v>3</v>
      </c>
      <c r="B5" s="27">
        <v>11</v>
      </c>
      <c r="C5" s="27">
        <v>9</v>
      </c>
      <c r="D5" s="27">
        <v>2</v>
      </c>
      <c r="E5" s="27">
        <v>9</v>
      </c>
      <c r="F5" s="27">
        <v>9</v>
      </c>
      <c r="G5" s="27">
        <v>99</v>
      </c>
      <c r="H5" s="27">
        <v>1004</v>
      </c>
      <c r="I5" s="78" t="s">
        <v>67</v>
      </c>
      <c r="J5" s="27">
        <v>6</v>
      </c>
      <c r="K5" s="27">
        <v>8</v>
      </c>
      <c r="L5" s="28" t="s">
        <v>15</v>
      </c>
      <c r="M5" s="27">
        <v>1.8</v>
      </c>
      <c r="N5" s="27">
        <v>0</v>
      </c>
      <c r="O5" s="29" t="s">
        <v>21</v>
      </c>
    </row>
    <row r="6" spans="1:15" ht="13.5" thickBot="1" x14ac:dyDescent="0.35">
      <c r="A6" s="7">
        <v>4</v>
      </c>
      <c r="B6" s="27">
        <v>11</v>
      </c>
      <c r="C6" s="27">
        <v>8</v>
      </c>
      <c r="D6" s="27">
        <v>1</v>
      </c>
      <c r="E6" s="27">
        <v>8</v>
      </c>
      <c r="F6" s="27">
        <v>8</v>
      </c>
      <c r="G6" s="27">
        <v>82</v>
      </c>
      <c r="H6" s="27">
        <v>1015</v>
      </c>
      <c r="I6" s="9" t="s">
        <v>67</v>
      </c>
      <c r="J6" s="27">
        <v>7</v>
      </c>
      <c r="K6" s="27">
        <v>7</v>
      </c>
      <c r="L6" s="28" t="s">
        <v>71</v>
      </c>
      <c r="M6" s="27">
        <v>0</v>
      </c>
      <c r="N6" s="27">
        <v>0</v>
      </c>
      <c r="O6" s="29" t="s">
        <v>23</v>
      </c>
    </row>
    <row r="7" spans="1:15" ht="13.5" thickBot="1" x14ac:dyDescent="0.35">
      <c r="A7" s="7">
        <v>5</v>
      </c>
      <c r="B7" s="27">
        <v>11</v>
      </c>
      <c r="C7" s="27">
        <v>12</v>
      </c>
      <c r="D7" s="27">
        <v>-1</v>
      </c>
      <c r="E7" s="27">
        <v>9</v>
      </c>
      <c r="F7" s="27">
        <v>9</v>
      </c>
      <c r="G7" s="27">
        <v>97</v>
      </c>
      <c r="H7" s="27">
        <v>1025</v>
      </c>
      <c r="I7" s="9" t="s">
        <v>44</v>
      </c>
      <c r="J7" s="27">
        <v>6</v>
      </c>
      <c r="K7" s="27">
        <v>7</v>
      </c>
      <c r="L7" s="28" t="s">
        <v>71</v>
      </c>
      <c r="M7" s="27">
        <v>0</v>
      </c>
      <c r="N7" s="27">
        <v>0</v>
      </c>
      <c r="O7" s="29" t="s">
        <v>25</v>
      </c>
    </row>
    <row r="8" spans="1:15" ht="13.5" thickBot="1" x14ac:dyDescent="0.35">
      <c r="A8" s="7">
        <v>6</v>
      </c>
      <c r="B8" s="27">
        <v>11</v>
      </c>
      <c r="C8" s="27">
        <v>19</v>
      </c>
      <c r="D8" s="27">
        <v>9</v>
      </c>
      <c r="E8" s="27">
        <v>11</v>
      </c>
      <c r="F8" s="27">
        <v>11</v>
      </c>
      <c r="G8" s="27">
        <v>89</v>
      </c>
      <c r="H8" s="27">
        <v>1024</v>
      </c>
      <c r="I8" s="9" t="s">
        <v>19</v>
      </c>
      <c r="J8" s="27">
        <v>16</v>
      </c>
      <c r="K8" s="27">
        <v>7</v>
      </c>
      <c r="L8" s="28" t="s">
        <v>71</v>
      </c>
      <c r="M8" s="27">
        <v>0</v>
      </c>
      <c r="N8" s="27">
        <v>0</v>
      </c>
      <c r="O8" s="29" t="s">
        <v>27</v>
      </c>
    </row>
    <row r="9" spans="1:15" ht="13.5" thickBot="1" x14ac:dyDescent="0.35">
      <c r="A9" s="7">
        <v>7</v>
      </c>
      <c r="B9" s="27">
        <v>11</v>
      </c>
      <c r="C9" s="27">
        <v>11</v>
      </c>
      <c r="D9" s="27">
        <v>6</v>
      </c>
      <c r="E9" s="27">
        <v>10</v>
      </c>
      <c r="F9" s="27">
        <v>10</v>
      </c>
      <c r="G9" s="27">
        <v>70</v>
      </c>
      <c r="H9" s="27">
        <v>1021</v>
      </c>
      <c r="I9" s="78" t="s">
        <v>65</v>
      </c>
      <c r="J9" s="27">
        <v>11</v>
      </c>
      <c r="K9" s="27">
        <v>6</v>
      </c>
      <c r="L9" s="28" t="s">
        <v>73</v>
      </c>
      <c r="M9" s="27">
        <v>0</v>
      </c>
      <c r="N9" s="27">
        <v>0</v>
      </c>
      <c r="O9" s="29" t="s">
        <v>29</v>
      </c>
    </row>
    <row r="10" spans="1:15" ht="13.5" thickBot="1" x14ac:dyDescent="0.35">
      <c r="A10" s="7">
        <v>8</v>
      </c>
      <c r="B10" s="27">
        <v>11</v>
      </c>
      <c r="C10" s="27">
        <v>12</v>
      </c>
      <c r="D10" s="27">
        <v>4</v>
      </c>
      <c r="E10" s="27">
        <v>9</v>
      </c>
      <c r="F10" s="27">
        <v>9</v>
      </c>
      <c r="G10" s="27">
        <v>90</v>
      </c>
      <c r="H10" s="27">
        <v>1022</v>
      </c>
      <c r="I10" s="9" t="s">
        <v>44</v>
      </c>
      <c r="J10" s="27">
        <v>5</v>
      </c>
      <c r="K10" s="27">
        <v>8</v>
      </c>
      <c r="L10" s="28" t="s">
        <v>15</v>
      </c>
      <c r="M10" s="27">
        <v>0.4</v>
      </c>
      <c r="N10" s="27">
        <v>0</v>
      </c>
      <c r="O10" s="29" t="s">
        <v>31</v>
      </c>
    </row>
    <row r="11" spans="1:15" ht="13.5" thickBot="1" x14ac:dyDescent="0.35">
      <c r="A11" s="7">
        <v>9</v>
      </c>
      <c r="B11" s="27">
        <v>11</v>
      </c>
      <c r="C11" s="27">
        <v>14</v>
      </c>
      <c r="D11" s="27">
        <v>11</v>
      </c>
      <c r="E11" s="27">
        <v>13</v>
      </c>
      <c r="F11" s="27">
        <v>13</v>
      </c>
      <c r="G11" s="27">
        <v>90</v>
      </c>
      <c r="H11" s="27">
        <v>1021</v>
      </c>
      <c r="I11" s="9" t="s">
        <v>44</v>
      </c>
      <c r="J11" s="27">
        <v>8</v>
      </c>
      <c r="K11" s="27">
        <v>7</v>
      </c>
      <c r="L11" s="28" t="s">
        <v>71</v>
      </c>
      <c r="M11" s="27">
        <v>0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12</v>
      </c>
      <c r="D12" s="27">
        <v>10</v>
      </c>
      <c r="E12" s="27">
        <v>11</v>
      </c>
      <c r="F12" s="27">
        <v>11</v>
      </c>
      <c r="G12" s="27">
        <v>96</v>
      </c>
      <c r="H12" s="27">
        <v>1023</v>
      </c>
      <c r="I12" s="9" t="s">
        <v>67</v>
      </c>
      <c r="J12" s="27">
        <v>5</v>
      </c>
      <c r="K12" s="27">
        <v>7</v>
      </c>
      <c r="L12" s="28" t="s">
        <v>71</v>
      </c>
      <c r="M12" s="27">
        <v>2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13</v>
      </c>
      <c r="D13" s="27">
        <v>9</v>
      </c>
      <c r="E13" s="27">
        <v>12</v>
      </c>
      <c r="F13" s="27">
        <v>12</v>
      </c>
      <c r="G13" s="27">
        <v>100</v>
      </c>
      <c r="H13" s="27">
        <v>1022</v>
      </c>
      <c r="I13" s="78" t="s">
        <v>47</v>
      </c>
      <c r="J13" s="27">
        <v>6</v>
      </c>
      <c r="K13" s="27">
        <v>8</v>
      </c>
      <c r="L13" s="27" t="s">
        <v>15</v>
      </c>
      <c r="M13" s="27">
        <v>0.6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14</v>
      </c>
      <c r="D14" s="27">
        <v>9</v>
      </c>
      <c r="E14" s="27">
        <v>13</v>
      </c>
      <c r="F14" s="27">
        <v>13</v>
      </c>
      <c r="G14" s="27">
        <v>94</v>
      </c>
      <c r="H14" s="27">
        <v>1008</v>
      </c>
      <c r="I14" s="9" t="s">
        <v>19</v>
      </c>
      <c r="J14" s="27">
        <v>9</v>
      </c>
      <c r="K14" s="27">
        <v>7</v>
      </c>
      <c r="L14" s="27" t="s">
        <v>71</v>
      </c>
      <c r="M14" s="27">
        <v>2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13</v>
      </c>
      <c r="D15" s="27">
        <v>9</v>
      </c>
      <c r="E15" s="27">
        <v>11</v>
      </c>
      <c r="F15" s="27">
        <v>11</v>
      </c>
      <c r="G15" s="27">
        <v>90</v>
      </c>
      <c r="H15" s="27">
        <v>1017</v>
      </c>
      <c r="I15" s="78" t="s">
        <v>67</v>
      </c>
      <c r="J15" s="27">
        <v>9</v>
      </c>
      <c r="K15" s="27">
        <v>8</v>
      </c>
      <c r="L15" s="27" t="s">
        <v>15</v>
      </c>
      <c r="M15" s="27">
        <v>0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12</v>
      </c>
      <c r="D16" s="27">
        <v>9</v>
      </c>
      <c r="E16" s="27">
        <v>10</v>
      </c>
      <c r="F16" s="27">
        <v>10</v>
      </c>
      <c r="G16" s="27">
        <v>93</v>
      </c>
      <c r="H16" s="27">
        <v>1025</v>
      </c>
      <c r="I16" s="78" t="s">
        <v>17</v>
      </c>
      <c r="J16" s="27">
        <v>5</v>
      </c>
      <c r="K16" s="27">
        <v>8</v>
      </c>
      <c r="L16" s="27" t="s">
        <v>15</v>
      </c>
      <c r="M16" s="27">
        <v>0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12</v>
      </c>
      <c r="D17" s="27">
        <v>8</v>
      </c>
      <c r="E17" s="27">
        <v>10</v>
      </c>
      <c r="F17" s="27">
        <v>10</v>
      </c>
      <c r="G17" s="27">
        <v>96</v>
      </c>
      <c r="H17" s="27">
        <v>1027</v>
      </c>
      <c r="I17" s="78" t="s">
        <v>26</v>
      </c>
      <c r="J17" s="27">
        <v>4</v>
      </c>
      <c r="K17" s="27">
        <v>8</v>
      </c>
      <c r="L17" s="27" t="s">
        <v>15</v>
      </c>
      <c r="M17" s="27">
        <v>0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11</v>
      </c>
      <c r="D18" s="27">
        <v>8</v>
      </c>
      <c r="E18" s="27">
        <v>10</v>
      </c>
      <c r="F18" s="27">
        <v>10</v>
      </c>
      <c r="G18" s="27">
        <v>99</v>
      </c>
      <c r="H18" s="27">
        <v>1022</v>
      </c>
      <c r="I18" s="78" t="s">
        <v>19</v>
      </c>
      <c r="J18" s="27">
        <v>6</v>
      </c>
      <c r="K18" s="27">
        <v>8</v>
      </c>
      <c r="L18" s="27" t="s">
        <v>15</v>
      </c>
      <c r="M18" s="27">
        <v>0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12</v>
      </c>
      <c r="D19" s="27">
        <v>7</v>
      </c>
      <c r="E19" s="27">
        <v>10</v>
      </c>
      <c r="F19" s="27">
        <v>10</v>
      </c>
      <c r="G19" s="27">
        <v>81</v>
      </c>
      <c r="H19" s="27">
        <v>1023</v>
      </c>
      <c r="I19" s="78" t="s">
        <v>65</v>
      </c>
      <c r="J19" s="27">
        <v>6</v>
      </c>
      <c r="K19" s="27">
        <v>0</v>
      </c>
      <c r="L19" s="27" t="s">
        <v>77</v>
      </c>
      <c r="M19" s="27">
        <v>0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14</v>
      </c>
      <c r="D20" s="27">
        <v>6</v>
      </c>
      <c r="E20" s="27">
        <v>11</v>
      </c>
      <c r="F20" s="27">
        <v>11</v>
      </c>
      <c r="G20" s="27">
        <v>93</v>
      </c>
      <c r="H20" s="27">
        <v>1027</v>
      </c>
      <c r="I20" s="78" t="s">
        <v>19</v>
      </c>
      <c r="J20" s="27">
        <v>7</v>
      </c>
      <c r="K20" s="27">
        <v>7</v>
      </c>
      <c r="L20" s="27" t="s">
        <v>32</v>
      </c>
      <c r="M20" s="27">
        <v>0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12</v>
      </c>
      <c r="D21" s="27">
        <v>10</v>
      </c>
      <c r="E21" s="27">
        <v>12</v>
      </c>
      <c r="F21" s="27">
        <v>12</v>
      </c>
      <c r="G21" s="27">
        <v>92</v>
      </c>
      <c r="H21" s="27">
        <v>1030</v>
      </c>
      <c r="I21" s="78" t="s">
        <v>19</v>
      </c>
      <c r="J21" s="27">
        <v>7</v>
      </c>
      <c r="K21" s="27">
        <v>7</v>
      </c>
      <c r="L21" s="27" t="s">
        <v>32</v>
      </c>
      <c r="M21" s="27">
        <v>0</v>
      </c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>
        <v>11</v>
      </c>
      <c r="D22" s="27">
        <v>8</v>
      </c>
      <c r="E22" s="27">
        <v>11</v>
      </c>
      <c r="F22" s="27">
        <v>11</v>
      </c>
      <c r="G22" s="27">
        <v>87</v>
      </c>
      <c r="H22" s="27">
        <v>1025</v>
      </c>
      <c r="I22" s="78" t="s">
        <v>19</v>
      </c>
      <c r="J22" s="27">
        <v>8</v>
      </c>
      <c r="K22" s="27">
        <v>7</v>
      </c>
      <c r="L22" s="27" t="s">
        <v>32</v>
      </c>
      <c r="M22" s="27">
        <v>0</v>
      </c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>
        <v>8</v>
      </c>
      <c r="D23" s="27">
        <v>3</v>
      </c>
      <c r="E23" s="27">
        <v>7</v>
      </c>
      <c r="F23" s="27">
        <v>7</v>
      </c>
      <c r="G23" s="27">
        <v>81</v>
      </c>
      <c r="H23" s="27">
        <v>1020</v>
      </c>
      <c r="I23" s="78" t="s">
        <v>17</v>
      </c>
      <c r="J23" s="27">
        <v>8</v>
      </c>
      <c r="K23" s="27">
        <v>0</v>
      </c>
      <c r="L23" s="27" t="s">
        <v>77</v>
      </c>
      <c r="M23" s="27">
        <v>0</v>
      </c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>
        <v>8</v>
      </c>
      <c r="D24" s="27">
        <v>1</v>
      </c>
      <c r="E24" s="27">
        <v>7</v>
      </c>
      <c r="F24" s="27">
        <v>7</v>
      </c>
      <c r="G24" s="27">
        <v>90</v>
      </c>
      <c r="H24" s="27">
        <v>1032</v>
      </c>
      <c r="I24" s="78" t="s">
        <v>17</v>
      </c>
      <c r="J24" s="27">
        <v>5</v>
      </c>
      <c r="K24" s="27">
        <v>0</v>
      </c>
      <c r="L24" s="27" t="s">
        <v>77</v>
      </c>
      <c r="M24" s="27">
        <v>0</v>
      </c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>
        <v>8</v>
      </c>
      <c r="D25" s="27">
        <v>2</v>
      </c>
      <c r="E25" s="27">
        <v>8</v>
      </c>
      <c r="F25" s="27">
        <v>8</v>
      </c>
      <c r="G25" s="27">
        <v>94</v>
      </c>
      <c r="H25" s="27">
        <v>1033</v>
      </c>
      <c r="I25" s="78" t="s">
        <v>65</v>
      </c>
      <c r="J25" s="27">
        <v>5</v>
      </c>
      <c r="K25" s="27">
        <v>7</v>
      </c>
      <c r="L25" s="27" t="s">
        <v>32</v>
      </c>
      <c r="M25" s="27">
        <v>0</v>
      </c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>
        <v>8</v>
      </c>
      <c r="D26" s="27">
        <v>5</v>
      </c>
      <c r="E26" s="31">
        <v>7</v>
      </c>
      <c r="F26" s="27">
        <v>7</v>
      </c>
      <c r="G26" s="27">
        <v>93</v>
      </c>
      <c r="H26" s="27">
        <v>1023</v>
      </c>
      <c r="I26" s="78" t="s">
        <v>19</v>
      </c>
      <c r="J26" s="27">
        <v>5</v>
      </c>
      <c r="K26" s="27">
        <v>8</v>
      </c>
      <c r="L26" s="27" t="s">
        <v>15</v>
      </c>
      <c r="M26" s="27">
        <v>0</v>
      </c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>
        <v>6</v>
      </c>
      <c r="D27" s="27">
        <v>1</v>
      </c>
      <c r="E27" s="27">
        <v>6</v>
      </c>
      <c r="F27" s="27">
        <v>6</v>
      </c>
      <c r="G27" s="27">
        <v>80</v>
      </c>
      <c r="H27" s="27">
        <v>1019</v>
      </c>
      <c r="I27" s="78" t="s">
        <v>67</v>
      </c>
      <c r="J27" s="27">
        <v>8</v>
      </c>
      <c r="K27" s="27">
        <v>0</v>
      </c>
      <c r="L27" s="27" t="s">
        <v>77</v>
      </c>
      <c r="M27" s="27">
        <v>0</v>
      </c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>
        <v>8</v>
      </c>
      <c r="D28" s="27">
        <v>3</v>
      </c>
      <c r="E28" s="27">
        <v>7</v>
      </c>
      <c r="F28" s="27">
        <v>7</v>
      </c>
      <c r="G28" s="27">
        <v>91</v>
      </c>
      <c r="H28" s="27">
        <v>994</v>
      </c>
      <c r="I28" s="78" t="s">
        <v>65</v>
      </c>
      <c r="J28" s="27">
        <v>16</v>
      </c>
      <c r="K28" s="27">
        <v>8</v>
      </c>
      <c r="L28" s="27" t="s">
        <v>15</v>
      </c>
      <c r="M28" s="27">
        <v>8.1999999999999993</v>
      </c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>
        <v>4</v>
      </c>
      <c r="D29" s="27">
        <v>0</v>
      </c>
      <c r="E29" s="27">
        <v>3</v>
      </c>
      <c r="F29" s="27">
        <v>3</v>
      </c>
      <c r="G29" s="27">
        <v>96</v>
      </c>
      <c r="H29" s="27">
        <v>997</v>
      </c>
      <c r="I29" s="78" t="s">
        <v>67</v>
      </c>
      <c r="J29" s="27">
        <v>17</v>
      </c>
      <c r="K29" s="27">
        <v>8</v>
      </c>
      <c r="L29" s="27" t="s">
        <v>15</v>
      </c>
      <c r="M29" s="27">
        <v>8.6</v>
      </c>
      <c r="N29" s="27">
        <v>2</v>
      </c>
      <c r="O29" s="30"/>
    </row>
    <row r="30" spans="1:15" ht="12.95" x14ac:dyDescent="0.3">
      <c r="A30" s="7">
        <v>28</v>
      </c>
      <c r="B30" s="27">
        <v>11</v>
      </c>
      <c r="C30" s="27">
        <v>3</v>
      </c>
      <c r="D30" s="27">
        <v>-1</v>
      </c>
      <c r="E30" s="27">
        <v>3</v>
      </c>
      <c r="F30" s="27">
        <v>3</v>
      </c>
      <c r="G30" s="27">
        <v>66</v>
      </c>
      <c r="H30" s="27">
        <v>1008</v>
      </c>
      <c r="I30" s="78" t="s">
        <v>67</v>
      </c>
      <c r="J30" s="27">
        <v>5</v>
      </c>
      <c r="K30" s="27">
        <v>0</v>
      </c>
      <c r="L30" s="27" t="s">
        <v>77</v>
      </c>
      <c r="M30" s="27">
        <v>0</v>
      </c>
      <c r="N30" s="27">
        <v>0</v>
      </c>
      <c r="O30" s="30"/>
    </row>
    <row r="31" spans="1:15" ht="12.95" x14ac:dyDescent="0.3">
      <c r="A31" s="7">
        <v>29</v>
      </c>
      <c r="B31" s="27">
        <v>11</v>
      </c>
      <c r="C31" s="27">
        <v>6</v>
      </c>
      <c r="D31" s="27">
        <v>-5</v>
      </c>
      <c r="E31" s="27">
        <v>2</v>
      </c>
      <c r="F31" s="27">
        <v>2</v>
      </c>
      <c r="G31" s="27">
        <v>98</v>
      </c>
      <c r="H31" s="27">
        <v>1015</v>
      </c>
      <c r="I31" s="9" t="s">
        <v>19</v>
      </c>
      <c r="J31" s="27">
        <v>5</v>
      </c>
      <c r="K31" s="27">
        <v>0</v>
      </c>
      <c r="L31" s="77" t="s">
        <v>77</v>
      </c>
      <c r="M31" s="27">
        <v>0</v>
      </c>
      <c r="N31" s="27">
        <v>0</v>
      </c>
      <c r="O31" s="30"/>
    </row>
    <row r="32" spans="1:15" ht="12.95" x14ac:dyDescent="0.3">
      <c r="A32" s="7">
        <v>30</v>
      </c>
      <c r="B32" s="27">
        <v>11</v>
      </c>
      <c r="C32" s="27">
        <v>13</v>
      </c>
      <c r="D32" s="27">
        <v>6</v>
      </c>
      <c r="E32" s="27">
        <v>11</v>
      </c>
      <c r="F32" s="27">
        <v>11</v>
      </c>
      <c r="G32" s="27">
        <v>86</v>
      </c>
      <c r="H32" s="27">
        <v>1011</v>
      </c>
      <c r="I32" s="78" t="s">
        <v>19</v>
      </c>
      <c r="J32" s="27">
        <v>12</v>
      </c>
      <c r="K32" s="27">
        <v>8</v>
      </c>
      <c r="L32" s="27" t="s">
        <v>15</v>
      </c>
      <c r="M32" s="27">
        <v>0</v>
      </c>
      <c r="N32" s="27">
        <v>0</v>
      </c>
      <c r="O32" s="30"/>
    </row>
    <row r="33" spans="1:15" ht="12.95" x14ac:dyDescent="0.3">
      <c r="A33" s="7">
        <v>31</v>
      </c>
      <c r="B33" s="27">
        <v>11</v>
      </c>
      <c r="C33" s="27"/>
      <c r="D33" s="27"/>
      <c r="E33" s="27"/>
      <c r="F33" s="27"/>
      <c r="G33" s="27"/>
      <c r="H33" s="27"/>
      <c r="I33" s="78"/>
      <c r="J33" s="27"/>
      <c r="K33" s="27"/>
      <c r="L33" s="27"/>
      <c r="M33" s="27"/>
      <c r="N33" s="27">
        <v>0</v>
      </c>
      <c r="O33" s="30"/>
    </row>
    <row r="34" spans="1:15" ht="12.95" x14ac:dyDescent="0.3">
      <c r="B34" s="10" t="s">
        <v>49</v>
      </c>
      <c r="H34" s="32"/>
      <c r="M34" s="33"/>
      <c r="N34" s="34"/>
    </row>
    <row r="35" spans="1:15" ht="13.5" thickBot="1" x14ac:dyDescent="0.35">
      <c r="H35" s="32"/>
      <c r="M35" s="36" t="s">
        <v>50</v>
      </c>
      <c r="N35" s="37" t="s">
        <v>50</v>
      </c>
    </row>
    <row r="36" spans="1:15" ht="20.25" customHeight="1" x14ac:dyDescent="0.3">
      <c r="B36" s="11" t="s">
        <v>51</v>
      </c>
      <c r="C36" s="38">
        <f>AVERAGE(C3:C33)</f>
        <v>10.566666666666666</v>
      </c>
      <c r="D36" s="38">
        <f>AVERAGE(D3:D33)</f>
        <v>4.8666666666666663</v>
      </c>
      <c r="E36" s="38">
        <f>AVERAGE(E3:E33)</f>
        <v>9.0333333333333332</v>
      </c>
      <c r="F36" s="38"/>
      <c r="G36" s="38">
        <f>AVERAGE(G3:G33)</f>
        <v>89.266666666666666</v>
      </c>
      <c r="H36" s="39">
        <f>AVERAGE(H3:H33)</f>
        <v>1017.6333333333333</v>
      </c>
      <c r="I36" s="40"/>
      <c r="J36" s="41">
        <f>AVERAGE(J3:J33)</f>
        <v>7.833333333333333</v>
      </c>
      <c r="K36" s="42">
        <f>AVERAGE(K3:K33)</f>
        <v>5.7</v>
      </c>
      <c r="L36" s="40"/>
      <c r="M36" s="12" t="s">
        <v>12</v>
      </c>
      <c r="N36" s="13" t="s">
        <v>13</v>
      </c>
    </row>
    <row r="37" spans="1:15" ht="19.5" customHeight="1" thickBot="1" x14ac:dyDescent="0.35">
      <c r="B37" s="14" t="s">
        <v>52</v>
      </c>
      <c r="C37" s="13">
        <f>MAX(C3:C33)</f>
        <v>19</v>
      </c>
      <c r="D37" s="13">
        <f>MAX(D3:D33)</f>
        <v>11</v>
      </c>
      <c r="E37" s="13">
        <f>MAX(E3:E33)</f>
        <v>13</v>
      </c>
      <c r="F37" s="13"/>
      <c r="G37" s="13">
        <f>MAX(G3:G33)</f>
        <v>100</v>
      </c>
      <c r="H37" s="43">
        <f>MAX(H3:H33)</f>
        <v>1033</v>
      </c>
      <c r="I37" s="44"/>
      <c r="J37" s="45">
        <f>MAX(J3:J33)</f>
        <v>17</v>
      </c>
      <c r="K37" s="46">
        <f>MAX(K3:K33)</f>
        <v>8</v>
      </c>
      <c r="L37" s="44"/>
      <c r="M37" s="47">
        <f>SUM(M3:M33)</f>
        <v>24.2</v>
      </c>
      <c r="N37" s="48">
        <f>SUM(N3:N33)</f>
        <v>2</v>
      </c>
    </row>
    <row r="38" spans="1:15" ht="20.25" customHeight="1" thickBot="1" x14ac:dyDescent="0.35">
      <c r="B38" s="15" t="s">
        <v>53</v>
      </c>
      <c r="C38" s="49">
        <f>MIN(C3:C33)</f>
        <v>3</v>
      </c>
      <c r="D38" s="49">
        <f>MIN(D3:D33)</f>
        <v>-5</v>
      </c>
      <c r="E38" s="49">
        <f>MIN(E3:E33)</f>
        <v>2</v>
      </c>
      <c r="F38" s="49"/>
      <c r="G38" s="49">
        <f>MIN(G3:G33)</f>
        <v>66</v>
      </c>
      <c r="H38" s="50">
        <f>MIN(H3:H33)</f>
        <v>994</v>
      </c>
      <c r="I38" s="44"/>
      <c r="J38" s="51">
        <f>MIN(J3:J33)</f>
        <v>4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3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35">
      <c r="J40" s="59" t="s">
        <v>56</v>
      </c>
      <c r="K40" s="60" t="s">
        <v>57</v>
      </c>
    </row>
    <row r="41" spans="1:15" ht="13.5" thickBot="1" x14ac:dyDescent="0.3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7</v>
      </c>
    </row>
    <row r="42" spans="1:15" ht="13.5" thickBot="1" x14ac:dyDescent="0.3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35">
      <c r="B43" s="24">
        <f>COUNTIF(D3:D33,"&lt;=0")</f>
        <v>4</v>
      </c>
      <c r="C43" s="17"/>
      <c r="D43" s="24">
        <f>COUNTIF(M3:M33,"&gt;0")</f>
        <v>9</v>
      </c>
      <c r="E43" s="17"/>
      <c r="F43" s="17"/>
      <c r="G43" s="19"/>
      <c r="H43" s="24">
        <f>COUNTIF(N3:N33,"&gt;0")</f>
        <v>1</v>
      </c>
      <c r="J43" s="65" t="s">
        <v>70</v>
      </c>
      <c r="K43" s="64">
        <f t="shared" ref="K43:K51" si="0">COUNTIF(L$3:L$33,J43)</f>
        <v>0</v>
      </c>
    </row>
    <row r="44" spans="1:15" ht="12.95" x14ac:dyDescent="0.3">
      <c r="J44" s="65" t="s">
        <v>71</v>
      </c>
      <c r="K44" s="64">
        <f t="shared" si="0"/>
        <v>6</v>
      </c>
    </row>
    <row r="45" spans="1:15" ht="12.95" x14ac:dyDescent="0.3">
      <c r="J45" s="65" t="s">
        <v>48</v>
      </c>
      <c r="K45" s="64">
        <f t="shared" si="0"/>
        <v>0</v>
      </c>
    </row>
    <row r="46" spans="1:15" ht="12.95" x14ac:dyDescent="0.3">
      <c r="J46" s="65" t="s">
        <v>20</v>
      </c>
      <c r="K46" s="64">
        <f t="shared" si="0"/>
        <v>0</v>
      </c>
    </row>
    <row r="47" spans="1:15" ht="12.95" x14ac:dyDescent="0.3">
      <c r="J47" s="65" t="s">
        <v>72</v>
      </c>
      <c r="K47" s="64">
        <f t="shared" si="0"/>
        <v>0</v>
      </c>
    </row>
    <row r="48" spans="1:15" ht="12.95" x14ac:dyDescent="0.3">
      <c r="J48" s="65" t="s">
        <v>32</v>
      </c>
      <c r="K48" s="64">
        <f t="shared" si="0"/>
        <v>4</v>
      </c>
    </row>
    <row r="49" spans="10:11" ht="12.95" x14ac:dyDescent="0.3">
      <c r="J49" s="65" t="s">
        <v>15</v>
      </c>
      <c r="K49" s="64">
        <f t="shared" si="0"/>
        <v>11</v>
      </c>
    </row>
    <row r="50" spans="10:11" x14ac:dyDescent="0.2">
      <c r="J50" s="65" t="s">
        <v>73</v>
      </c>
      <c r="K50" s="64">
        <f t="shared" si="0"/>
        <v>2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23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0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0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0</v>
      </c>
    </row>
    <row r="207" spans="2:14" x14ac:dyDescent="0.2">
      <c r="B207" s="26"/>
      <c r="C207" s="74" t="s">
        <v>63</v>
      </c>
      <c r="D207" s="66">
        <f>COUNTIF(I3:I33,"ENE")</f>
        <v>0</v>
      </c>
    </row>
    <row r="208" spans="2:14" x14ac:dyDescent="0.2">
      <c r="B208" s="26"/>
      <c r="C208" s="73" t="s">
        <v>38</v>
      </c>
      <c r="D208" s="66">
        <f>COUNTIF(I3:I33,"E")</f>
        <v>0</v>
      </c>
    </row>
    <row r="209" spans="2:4" x14ac:dyDescent="0.2">
      <c r="B209" s="26"/>
      <c r="C209" s="75" t="s">
        <v>22</v>
      </c>
      <c r="D209" s="66">
        <f>COUNTIF(I3:I33,"ESE")</f>
        <v>0</v>
      </c>
    </row>
    <row r="210" spans="2:4" x14ac:dyDescent="0.2">
      <c r="B210" s="26"/>
      <c r="C210" s="73" t="s">
        <v>24</v>
      </c>
      <c r="D210" s="66">
        <f>COUNTIF(I3:I33,"SE")</f>
        <v>0</v>
      </c>
    </row>
    <row r="211" spans="2:4" x14ac:dyDescent="0.2">
      <c r="B211" s="26"/>
      <c r="C211" s="75" t="s">
        <v>26</v>
      </c>
      <c r="D211" s="66">
        <f>COUNTIF(I3:I33,"SSE")</f>
        <v>1</v>
      </c>
    </row>
    <row r="212" spans="2:4" x14ac:dyDescent="0.2">
      <c r="C212" s="73" t="s">
        <v>47</v>
      </c>
      <c r="D212" s="66">
        <f>COUNTIF(I3:I33,"S")</f>
        <v>1</v>
      </c>
    </row>
    <row r="213" spans="2:4" x14ac:dyDescent="0.2">
      <c r="C213" s="75" t="s">
        <v>44</v>
      </c>
      <c r="D213" s="66">
        <f>COUNTIF(I3:I33,"SSW")</f>
        <v>3</v>
      </c>
    </row>
    <row r="214" spans="2:4" x14ac:dyDescent="0.2">
      <c r="C214" s="73" t="s">
        <v>19</v>
      </c>
      <c r="D214" s="66">
        <f>COUNTIF(I3:I33,"SW")</f>
        <v>10</v>
      </c>
    </row>
    <row r="215" spans="2:4" x14ac:dyDescent="0.2">
      <c r="C215" s="75" t="s">
        <v>64</v>
      </c>
      <c r="D215" s="66">
        <f>COUNTIF(I3:I33,"WSW")</f>
        <v>1</v>
      </c>
    </row>
    <row r="216" spans="2:4" x14ac:dyDescent="0.2">
      <c r="C216" s="73" t="s">
        <v>65</v>
      </c>
      <c r="D216" s="66">
        <f>COUNTIF(I3:I33,"W")</f>
        <v>4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7</v>
      </c>
    </row>
    <row r="219" spans="2:4" ht="13.5" thickBot="1" x14ac:dyDescent="0.25">
      <c r="C219" s="75" t="s">
        <v>17</v>
      </c>
      <c r="D219" s="64">
        <f>COUNTIF(I3:I33,"NNW")</f>
        <v>3</v>
      </c>
    </row>
    <row r="220" spans="2:4" ht="13.5" thickBot="1" x14ac:dyDescent="0.25">
      <c r="C220" s="76" t="s">
        <v>68</v>
      </c>
      <c r="D220" s="62">
        <f>SUM(D204:D219)</f>
        <v>30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169" activePane="bottomRight" state="frozen"/>
      <selection pane="topRight" activeCell="B1" sqref="B1"/>
      <selection pane="bottomLeft" activeCell="A3" sqref="A3"/>
      <selection pane="bottomRight" activeCell="K22" sqref="K22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9.14062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9.14062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9.14062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9.14062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9.14062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9.14062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9.14062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9.14062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9.14062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9.14062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9.14062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9.14062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9.14062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9.14062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9.14062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9.14062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9.14062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9.14062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9.14062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9.14062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9.14062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9.14062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9.14062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9.14062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9.14062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9.14062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9.14062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9.14062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9.14062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9.14062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9.14062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9.14062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9.14062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9.14062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9.14062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9.14062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9.14062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9.14062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9.14062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9.14062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9.14062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9.14062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9.14062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9.14062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9.14062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9.14062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9.14062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9.14062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9.14062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9.14062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9.14062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9.14062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9.14062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9.14062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9.14062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9.14062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9.14062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9.14062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9.14062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9.14062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9.14062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9.14062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9.14062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9.140625" style="26"/>
  </cols>
  <sheetData>
    <row r="1" spans="1:15" ht="13.5" thickBot="1" x14ac:dyDescent="0.35">
      <c r="A1" s="1"/>
      <c r="B1" s="79" t="s">
        <v>83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3.5" thickBot="1" x14ac:dyDescent="0.35">
      <c r="A3" s="7">
        <v>1</v>
      </c>
      <c r="B3" s="27">
        <v>11</v>
      </c>
      <c r="C3" s="28">
        <v>11</v>
      </c>
      <c r="D3" s="28">
        <v>1</v>
      </c>
      <c r="E3" s="28">
        <v>8</v>
      </c>
      <c r="F3" s="28">
        <v>8</v>
      </c>
      <c r="G3" s="28">
        <v>83</v>
      </c>
      <c r="H3" s="28">
        <v>997</v>
      </c>
      <c r="I3" s="8" t="s">
        <v>66</v>
      </c>
      <c r="J3" s="28">
        <v>12</v>
      </c>
      <c r="K3" s="28">
        <v>8</v>
      </c>
      <c r="L3" s="28" t="s">
        <v>15</v>
      </c>
      <c r="M3" s="28">
        <v>6.8</v>
      </c>
      <c r="N3" s="27">
        <v>0</v>
      </c>
      <c r="O3" s="29" t="s">
        <v>16</v>
      </c>
    </row>
    <row r="4" spans="1:15" ht="13.5" thickBot="1" x14ac:dyDescent="0.35">
      <c r="A4" s="7">
        <v>2</v>
      </c>
      <c r="B4" s="27">
        <v>11</v>
      </c>
      <c r="C4" s="27">
        <v>3</v>
      </c>
      <c r="D4" s="27">
        <v>0</v>
      </c>
      <c r="E4" s="27">
        <v>3</v>
      </c>
      <c r="F4" s="27">
        <v>3</v>
      </c>
      <c r="G4" s="27">
        <v>74</v>
      </c>
      <c r="H4" s="27">
        <v>1013</v>
      </c>
      <c r="I4" s="9" t="s">
        <v>67</v>
      </c>
      <c r="J4" s="27">
        <v>6</v>
      </c>
      <c r="K4" s="27">
        <v>0</v>
      </c>
      <c r="L4" s="28" t="s">
        <v>77</v>
      </c>
      <c r="M4" s="27">
        <v>0.6</v>
      </c>
      <c r="N4" s="27">
        <v>0</v>
      </c>
      <c r="O4" s="29" t="s">
        <v>18</v>
      </c>
    </row>
    <row r="5" spans="1:15" ht="13.5" thickBot="1" x14ac:dyDescent="0.35">
      <c r="A5" s="7">
        <v>3</v>
      </c>
      <c r="B5" s="27">
        <v>11</v>
      </c>
      <c r="C5" s="27">
        <v>8</v>
      </c>
      <c r="D5" s="27">
        <v>1</v>
      </c>
      <c r="E5" s="27">
        <v>7</v>
      </c>
      <c r="F5" s="27">
        <v>7</v>
      </c>
      <c r="G5" s="27">
        <v>99</v>
      </c>
      <c r="H5" s="27">
        <v>1003</v>
      </c>
      <c r="I5" s="78" t="s">
        <v>47</v>
      </c>
      <c r="J5" s="27">
        <v>9</v>
      </c>
      <c r="K5" s="27">
        <v>7</v>
      </c>
      <c r="L5" s="28" t="s">
        <v>32</v>
      </c>
      <c r="M5" s="27">
        <v>1.4</v>
      </c>
      <c r="N5" s="27">
        <v>0</v>
      </c>
      <c r="O5" s="29" t="s">
        <v>21</v>
      </c>
    </row>
    <row r="6" spans="1:15" ht="13.5" thickBot="1" x14ac:dyDescent="0.35">
      <c r="A6" s="7">
        <v>4</v>
      </c>
      <c r="B6" s="27">
        <v>11</v>
      </c>
      <c r="C6" s="27">
        <v>8</v>
      </c>
      <c r="D6" s="27">
        <v>3</v>
      </c>
      <c r="E6" s="27">
        <v>7</v>
      </c>
      <c r="F6" s="27">
        <v>7</v>
      </c>
      <c r="G6" s="27">
        <v>80</v>
      </c>
      <c r="H6" s="27">
        <v>996</v>
      </c>
      <c r="I6" s="9" t="s">
        <v>65</v>
      </c>
      <c r="J6" s="27">
        <v>13</v>
      </c>
      <c r="K6" s="27">
        <v>7</v>
      </c>
      <c r="L6" s="28" t="s">
        <v>32</v>
      </c>
      <c r="M6" s="27">
        <v>18.600000000000001</v>
      </c>
      <c r="N6" s="27">
        <v>0</v>
      </c>
      <c r="O6" s="29" t="s">
        <v>23</v>
      </c>
    </row>
    <row r="7" spans="1:15" ht="13.5" thickBot="1" x14ac:dyDescent="0.35">
      <c r="A7" s="7">
        <v>5</v>
      </c>
      <c r="B7" s="27">
        <v>11</v>
      </c>
      <c r="C7" s="27">
        <v>6</v>
      </c>
      <c r="D7" s="27">
        <v>1</v>
      </c>
      <c r="E7" s="27">
        <v>5</v>
      </c>
      <c r="F7" s="27">
        <v>5</v>
      </c>
      <c r="G7" s="27">
        <v>84</v>
      </c>
      <c r="H7" s="27">
        <v>1007</v>
      </c>
      <c r="I7" s="9" t="s">
        <v>67</v>
      </c>
      <c r="J7" s="27">
        <v>13</v>
      </c>
      <c r="K7" s="27">
        <v>7</v>
      </c>
      <c r="L7" s="28" t="s">
        <v>32</v>
      </c>
      <c r="M7" s="27">
        <v>0.2</v>
      </c>
      <c r="N7" s="27">
        <v>0</v>
      </c>
      <c r="O7" s="29" t="s">
        <v>25</v>
      </c>
    </row>
    <row r="8" spans="1:15" ht="13.5" thickBot="1" x14ac:dyDescent="0.35">
      <c r="A8" s="7">
        <v>6</v>
      </c>
      <c r="B8" s="27">
        <v>11</v>
      </c>
      <c r="C8" s="27">
        <v>5</v>
      </c>
      <c r="D8" s="27">
        <v>0</v>
      </c>
      <c r="E8" s="27">
        <v>4</v>
      </c>
      <c r="F8" s="27">
        <v>4</v>
      </c>
      <c r="G8" s="27">
        <v>95</v>
      </c>
      <c r="H8" s="27">
        <v>1008</v>
      </c>
      <c r="I8" s="9" t="s">
        <v>47</v>
      </c>
      <c r="J8" s="27">
        <v>7</v>
      </c>
      <c r="K8" s="27">
        <v>8</v>
      </c>
      <c r="L8" s="28" t="s">
        <v>15</v>
      </c>
      <c r="M8" s="27">
        <v>2.8</v>
      </c>
      <c r="N8" s="27">
        <v>0</v>
      </c>
      <c r="O8" s="29" t="s">
        <v>27</v>
      </c>
    </row>
    <row r="9" spans="1:15" ht="13.5" thickBot="1" x14ac:dyDescent="0.35">
      <c r="A9" s="7">
        <v>7</v>
      </c>
      <c r="B9" s="27">
        <v>11</v>
      </c>
      <c r="C9" s="27">
        <v>6</v>
      </c>
      <c r="D9" s="27">
        <v>1</v>
      </c>
      <c r="E9" s="27">
        <v>6</v>
      </c>
      <c r="F9" s="27">
        <v>4</v>
      </c>
      <c r="G9" s="27">
        <v>92</v>
      </c>
      <c r="H9" s="27">
        <v>998</v>
      </c>
      <c r="I9" s="78" t="s">
        <v>24</v>
      </c>
      <c r="J9" s="27">
        <v>15</v>
      </c>
      <c r="K9" s="27">
        <v>8</v>
      </c>
      <c r="L9" s="28" t="s">
        <v>15</v>
      </c>
      <c r="M9" s="27">
        <v>0</v>
      </c>
      <c r="N9" s="27">
        <v>0</v>
      </c>
      <c r="O9" s="29" t="s">
        <v>29</v>
      </c>
    </row>
    <row r="10" spans="1:15" ht="13.5" thickBot="1" x14ac:dyDescent="0.35">
      <c r="A10" s="7">
        <v>8</v>
      </c>
      <c r="B10" s="27">
        <v>11</v>
      </c>
      <c r="C10" s="27">
        <v>7</v>
      </c>
      <c r="D10" s="27">
        <v>4</v>
      </c>
      <c r="E10" s="27">
        <v>6</v>
      </c>
      <c r="F10" s="27">
        <v>4</v>
      </c>
      <c r="G10" s="27">
        <v>84</v>
      </c>
      <c r="H10" s="27">
        <v>983</v>
      </c>
      <c r="I10" s="9" t="s">
        <v>19</v>
      </c>
      <c r="J10" s="27">
        <v>16</v>
      </c>
      <c r="K10" s="27">
        <v>7</v>
      </c>
      <c r="L10" s="28" t="s">
        <v>32</v>
      </c>
      <c r="M10" s="27">
        <v>0.6</v>
      </c>
      <c r="N10" s="27">
        <v>0</v>
      </c>
      <c r="O10" s="29" t="s">
        <v>31</v>
      </c>
    </row>
    <row r="11" spans="1:15" ht="13.5" thickBot="1" x14ac:dyDescent="0.35">
      <c r="A11" s="7">
        <v>9</v>
      </c>
      <c r="B11" s="27">
        <v>11</v>
      </c>
      <c r="C11" s="27">
        <v>7</v>
      </c>
      <c r="D11" s="27">
        <v>4</v>
      </c>
      <c r="E11" s="27">
        <v>6</v>
      </c>
      <c r="F11" s="27">
        <v>4</v>
      </c>
      <c r="G11" s="27">
        <v>87</v>
      </c>
      <c r="H11" s="27">
        <v>1000</v>
      </c>
      <c r="I11" s="9" t="s">
        <v>26</v>
      </c>
      <c r="J11" s="27">
        <v>8</v>
      </c>
      <c r="K11" s="27">
        <v>6</v>
      </c>
      <c r="L11" s="28" t="s">
        <v>32</v>
      </c>
      <c r="M11" s="27">
        <v>3.6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7</v>
      </c>
      <c r="D12" s="27">
        <v>2</v>
      </c>
      <c r="E12" s="27">
        <v>6</v>
      </c>
      <c r="F12" s="27">
        <v>4</v>
      </c>
      <c r="G12" s="27">
        <v>82</v>
      </c>
      <c r="H12" s="27">
        <v>998</v>
      </c>
      <c r="I12" s="9" t="s">
        <v>66</v>
      </c>
      <c r="J12" s="27">
        <v>13</v>
      </c>
      <c r="K12" s="27">
        <v>5</v>
      </c>
      <c r="L12" s="28" t="s">
        <v>73</v>
      </c>
      <c r="M12" s="27">
        <v>0.8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11</v>
      </c>
      <c r="D13" s="27">
        <v>1</v>
      </c>
      <c r="E13" s="27">
        <v>7</v>
      </c>
      <c r="F13" s="27">
        <v>7</v>
      </c>
      <c r="G13" s="27">
        <v>90</v>
      </c>
      <c r="H13" s="27">
        <v>1014</v>
      </c>
      <c r="I13" s="78" t="s">
        <v>47</v>
      </c>
      <c r="J13" s="27">
        <v>8</v>
      </c>
      <c r="K13" s="27">
        <v>0</v>
      </c>
      <c r="L13" s="27" t="s">
        <v>77</v>
      </c>
      <c r="M13" s="27">
        <v>2.4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14</v>
      </c>
      <c r="D14" s="27">
        <v>11</v>
      </c>
      <c r="E14" s="27">
        <v>12</v>
      </c>
      <c r="F14" s="27">
        <v>12</v>
      </c>
      <c r="G14" s="27">
        <v>98</v>
      </c>
      <c r="H14" s="27">
        <v>1017</v>
      </c>
      <c r="I14" s="9" t="s">
        <v>44</v>
      </c>
      <c r="J14" s="27">
        <v>10</v>
      </c>
      <c r="K14" s="27">
        <v>7</v>
      </c>
      <c r="L14" s="27" t="s">
        <v>32</v>
      </c>
      <c r="M14" s="27">
        <v>0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12</v>
      </c>
      <c r="D15" s="27">
        <v>10</v>
      </c>
      <c r="E15" s="27">
        <v>11</v>
      </c>
      <c r="F15" s="27">
        <v>11</v>
      </c>
      <c r="G15" s="27">
        <v>93</v>
      </c>
      <c r="H15" s="27">
        <v>1020</v>
      </c>
      <c r="I15" s="78" t="s">
        <v>44</v>
      </c>
      <c r="J15" s="27">
        <v>10</v>
      </c>
      <c r="K15" s="27">
        <v>7</v>
      </c>
      <c r="L15" s="27" t="s">
        <v>32</v>
      </c>
      <c r="M15" s="27">
        <v>0.2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13</v>
      </c>
      <c r="D16" s="27">
        <v>9</v>
      </c>
      <c r="E16" s="27">
        <v>11</v>
      </c>
      <c r="F16" s="27">
        <v>11</v>
      </c>
      <c r="G16" s="27">
        <v>96</v>
      </c>
      <c r="H16" s="27">
        <v>1024</v>
      </c>
      <c r="I16" s="78" t="s">
        <v>19</v>
      </c>
      <c r="J16" s="27">
        <v>9</v>
      </c>
      <c r="K16" s="27">
        <v>7</v>
      </c>
      <c r="L16" s="27" t="s">
        <v>32</v>
      </c>
      <c r="M16" s="27">
        <v>0.6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13</v>
      </c>
      <c r="D17" s="27">
        <v>9</v>
      </c>
      <c r="E17" s="27">
        <v>12</v>
      </c>
      <c r="F17" s="27">
        <v>12</v>
      </c>
      <c r="G17" s="27">
        <v>82</v>
      </c>
      <c r="H17" s="27">
        <v>1028</v>
      </c>
      <c r="I17" s="78" t="s">
        <v>19</v>
      </c>
      <c r="J17" s="27">
        <v>6</v>
      </c>
      <c r="K17" s="27">
        <v>6</v>
      </c>
      <c r="L17" s="27" t="s">
        <v>32</v>
      </c>
      <c r="M17" s="27">
        <v>0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11</v>
      </c>
      <c r="D18" s="27">
        <v>9</v>
      </c>
      <c r="E18" s="27">
        <v>11</v>
      </c>
      <c r="F18" s="27">
        <v>11</v>
      </c>
      <c r="G18" s="27">
        <v>77</v>
      </c>
      <c r="H18" s="27">
        <v>1037</v>
      </c>
      <c r="I18" s="78" t="s">
        <v>19</v>
      </c>
      <c r="J18" s="27">
        <v>5</v>
      </c>
      <c r="K18" s="27">
        <v>6</v>
      </c>
      <c r="L18" s="27" t="s">
        <v>32</v>
      </c>
      <c r="M18" s="27">
        <v>0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9</v>
      </c>
      <c r="D19" s="27">
        <v>4</v>
      </c>
      <c r="E19" s="27">
        <v>8</v>
      </c>
      <c r="F19" s="27">
        <v>8</v>
      </c>
      <c r="G19" s="27">
        <v>87</v>
      </c>
      <c r="H19" s="27">
        <v>1041</v>
      </c>
      <c r="I19" s="78" t="s">
        <v>30</v>
      </c>
      <c r="J19" s="27">
        <v>6</v>
      </c>
      <c r="K19" s="27">
        <v>6</v>
      </c>
      <c r="L19" s="27" t="s">
        <v>32</v>
      </c>
      <c r="M19" s="27">
        <v>0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7</v>
      </c>
      <c r="D20" s="27">
        <v>5</v>
      </c>
      <c r="E20" s="27">
        <v>7</v>
      </c>
      <c r="F20" s="27">
        <v>7</v>
      </c>
      <c r="G20" s="27">
        <v>100</v>
      </c>
      <c r="H20" s="27">
        <v>1040</v>
      </c>
      <c r="I20" s="78" t="s">
        <v>63</v>
      </c>
      <c r="J20" s="27">
        <v>7</v>
      </c>
      <c r="K20" s="27">
        <v>8</v>
      </c>
      <c r="L20" s="27" t="s">
        <v>15</v>
      </c>
      <c r="M20" s="27">
        <v>0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5</v>
      </c>
      <c r="D21" s="27">
        <v>1</v>
      </c>
      <c r="E21" s="27">
        <v>3</v>
      </c>
      <c r="F21" s="27">
        <v>3</v>
      </c>
      <c r="G21" s="27">
        <v>100</v>
      </c>
      <c r="H21" s="27">
        <v>1036</v>
      </c>
      <c r="I21" s="78" t="s">
        <v>35</v>
      </c>
      <c r="J21" s="27">
        <v>6</v>
      </c>
      <c r="K21" s="27">
        <v>8</v>
      </c>
      <c r="L21" s="27" t="s">
        <v>15</v>
      </c>
      <c r="M21" s="27">
        <v>0.4</v>
      </c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>
        <v>5</v>
      </c>
      <c r="D22" s="27">
        <v>4</v>
      </c>
      <c r="E22" s="27">
        <v>5</v>
      </c>
      <c r="F22" s="27">
        <v>5</v>
      </c>
      <c r="G22" s="27">
        <v>100</v>
      </c>
      <c r="H22" s="27">
        <v>1030</v>
      </c>
      <c r="I22" s="78" t="s">
        <v>38</v>
      </c>
      <c r="J22" s="27">
        <v>6</v>
      </c>
      <c r="K22" s="27">
        <v>8</v>
      </c>
      <c r="L22" s="27" t="s">
        <v>15</v>
      </c>
      <c r="M22" s="27">
        <v>0.2</v>
      </c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>
        <v>5</v>
      </c>
      <c r="D23" s="27">
        <v>2</v>
      </c>
      <c r="E23" s="27">
        <v>5</v>
      </c>
      <c r="F23" s="27">
        <v>5</v>
      </c>
      <c r="G23" s="27">
        <v>80</v>
      </c>
      <c r="H23" s="27">
        <v>1025</v>
      </c>
      <c r="I23" s="78" t="s">
        <v>24</v>
      </c>
      <c r="J23" s="27">
        <v>6</v>
      </c>
      <c r="K23" s="27">
        <v>6</v>
      </c>
      <c r="L23" s="27" t="s">
        <v>32</v>
      </c>
      <c r="M23" s="27">
        <v>0</v>
      </c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>
        <v>4</v>
      </c>
      <c r="D24" s="27">
        <v>-1</v>
      </c>
      <c r="E24" s="27">
        <v>2</v>
      </c>
      <c r="F24" s="27">
        <v>2</v>
      </c>
      <c r="G24" s="27">
        <v>99</v>
      </c>
      <c r="H24" s="27">
        <v>1019</v>
      </c>
      <c r="I24" s="78" t="s">
        <v>24</v>
      </c>
      <c r="J24" s="27">
        <v>6</v>
      </c>
      <c r="K24" s="27">
        <v>0</v>
      </c>
      <c r="L24" s="27" t="s">
        <v>77</v>
      </c>
      <c r="M24" s="27">
        <v>2.2000000000000002</v>
      </c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>
        <v>9</v>
      </c>
      <c r="D25" s="27">
        <v>4</v>
      </c>
      <c r="E25" s="27">
        <v>8</v>
      </c>
      <c r="F25" s="27">
        <v>8</v>
      </c>
      <c r="G25" s="27">
        <v>100</v>
      </c>
      <c r="H25" s="27">
        <v>1006</v>
      </c>
      <c r="I25" s="78" t="s">
        <v>24</v>
      </c>
      <c r="J25" s="27">
        <v>5</v>
      </c>
      <c r="K25" s="27">
        <v>8</v>
      </c>
      <c r="L25" s="27" t="s">
        <v>15</v>
      </c>
      <c r="M25" s="27">
        <v>0.2</v>
      </c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>
        <v>8</v>
      </c>
      <c r="D26" s="27">
        <v>5</v>
      </c>
      <c r="E26" s="31">
        <v>7</v>
      </c>
      <c r="F26" s="27">
        <v>7</v>
      </c>
      <c r="G26" s="27">
        <v>100</v>
      </c>
      <c r="H26" s="27">
        <v>1004</v>
      </c>
      <c r="I26" s="78" t="s">
        <v>19</v>
      </c>
      <c r="J26" s="27">
        <v>5</v>
      </c>
      <c r="K26" s="27">
        <v>8</v>
      </c>
      <c r="L26" s="27" t="s">
        <v>15</v>
      </c>
      <c r="M26" s="27">
        <v>7.2</v>
      </c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>
        <v>7</v>
      </c>
      <c r="D27" s="27">
        <v>4</v>
      </c>
      <c r="E27" s="27">
        <v>6</v>
      </c>
      <c r="F27" s="27">
        <v>6</v>
      </c>
      <c r="G27" s="27">
        <v>97</v>
      </c>
      <c r="H27" s="27">
        <v>1004</v>
      </c>
      <c r="I27" s="78" t="s">
        <v>63</v>
      </c>
      <c r="J27" s="27">
        <v>14</v>
      </c>
      <c r="K27" s="27">
        <v>8</v>
      </c>
      <c r="L27" s="27" t="s">
        <v>15</v>
      </c>
      <c r="M27" s="27">
        <v>8.1999999999999993</v>
      </c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>
        <v>7</v>
      </c>
      <c r="D28" s="27">
        <v>4</v>
      </c>
      <c r="E28" s="27">
        <v>6</v>
      </c>
      <c r="F28" s="27">
        <v>6</v>
      </c>
      <c r="G28" s="27">
        <v>100</v>
      </c>
      <c r="H28" s="27">
        <v>1000</v>
      </c>
      <c r="I28" s="78" t="s">
        <v>38</v>
      </c>
      <c r="J28" s="27">
        <v>8</v>
      </c>
      <c r="K28" s="27">
        <v>8</v>
      </c>
      <c r="L28" s="27" t="s">
        <v>15</v>
      </c>
      <c r="M28" s="27">
        <v>4.2</v>
      </c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>
        <v>10</v>
      </c>
      <c r="D29" s="27">
        <v>5</v>
      </c>
      <c r="E29" s="27">
        <v>8</v>
      </c>
      <c r="F29" s="27">
        <v>8</v>
      </c>
      <c r="G29" s="27">
        <v>100</v>
      </c>
      <c r="H29" s="27">
        <v>992</v>
      </c>
      <c r="I29" s="78" t="s">
        <v>63</v>
      </c>
      <c r="J29" s="27">
        <v>6</v>
      </c>
      <c r="K29" s="27">
        <v>8</v>
      </c>
      <c r="L29" s="27" t="s">
        <v>15</v>
      </c>
      <c r="M29" s="27">
        <v>2.2000000000000002</v>
      </c>
      <c r="N29" s="27">
        <v>0</v>
      </c>
      <c r="O29" s="30"/>
    </row>
    <row r="30" spans="1:15" ht="12.95" x14ac:dyDescent="0.3">
      <c r="A30" s="7">
        <v>28</v>
      </c>
      <c r="B30" s="27">
        <v>11</v>
      </c>
      <c r="C30" s="27">
        <v>9</v>
      </c>
      <c r="D30" s="27">
        <v>7</v>
      </c>
      <c r="E30" s="27">
        <v>9</v>
      </c>
      <c r="F30" s="27">
        <v>9</v>
      </c>
      <c r="G30" s="27">
        <v>95</v>
      </c>
      <c r="H30" s="27">
        <v>985</v>
      </c>
      <c r="I30" s="78" t="s">
        <v>66</v>
      </c>
      <c r="J30" s="27">
        <v>7</v>
      </c>
      <c r="K30" s="27">
        <v>8</v>
      </c>
      <c r="L30" s="27" t="s">
        <v>15</v>
      </c>
      <c r="M30" s="27">
        <v>2.4</v>
      </c>
      <c r="N30" s="27">
        <v>0</v>
      </c>
      <c r="O30" s="30"/>
    </row>
    <row r="31" spans="1:15" ht="12.95" x14ac:dyDescent="0.3">
      <c r="A31" s="7">
        <v>29</v>
      </c>
      <c r="B31" s="27">
        <v>11</v>
      </c>
      <c r="C31" s="27">
        <v>14</v>
      </c>
      <c r="D31" s="27">
        <v>5</v>
      </c>
      <c r="E31" s="27">
        <v>13</v>
      </c>
      <c r="F31" s="27">
        <v>13</v>
      </c>
      <c r="G31" s="27">
        <v>100</v>
      </c>
      <c r="H31" s="27">
        <v>998</v>
      </c>
      <c r="I31" s="9" t="s">
        <v>19</v>
      </c>
      <c r="J31" s="27">
        <v>10</v>
      </c>
      <c r="K31" s="27">
        <v>8</v>
      </c>
      <c r="L31" s="27" t="s">
        <v>15</v>
      </c>
      <c r="M31" s="27">
        <v>2.4</v>
      </c>
      <c r="N31" s="27">
        <v>0</v>
      </c>
      <c r="O31" s="30"/>
    </row>
    <row r="32" spans="1:15" ht="12.95" x14ac:dyDescent="0.3">
      <c r="A32" s="7">
        <v>30</v>
      </c>
      <c r="B32" s="27">
        <v>11</v>
      </c>
      <c r="C32" s="27">
        <v>14</v>
      </c>
      <c r="D32" s="27">
        <v>13</v>
      </c>
      <c r="E32" s="27">
        <v>14</v>
      </c>
      <c r="F32" s="27">
        <v>14</v>
      </c>
      <c r="G32" s="27">
        <v>97</v>
      </c>
      <c r="H32" s="27">
        <v>1009</v>
      </c>
      <c r="I32" s="78" t="s">
        <v>26</v>
      </c>
      <c r="J32" s="27">
        <v>10</v>
      </c>
      <c r="K32" s="27">
        <v>8</v>
      </c>
      <c r="L32" s="27" t="s">
        <v>15</v>
      </c>
      <c r="M32" s="27">
        <v>1</v>
      </c>
      <c r="N32" s="27">
        <v>0</v>
      </c>
      <c r="O32" s="30"/>
    </row>
    <row r="33" spans="1:15" ht="12.95" x14ac:dyDescent="0.3">
      <c r="A33" s="7">
        <v>31</v>
      </c>
      <c r="B33" s="27">
        <v>11</v>
      </c>
      <c r="C33" s="27">
        <v>15</v>
      </c>
      <c r="D33" s="27">
        <v>11</v>
      </c>
      <c r="E33" s="27">
        <v>14</v>
      </c>
      <c r="F33" s="27">
        <v>14</v>
      </c>
      <c r="G33" s="27">
        <v>98</v>
      </c>
      <c r="H33" s="27">
        <v>1012</v>
      </c>
      <c r="I33" s="78" t="s">
        <v>47</v>
      </c>
      <c r="J33" s="27">
        <v>9</v>
      </c>
      <c r="K33" s="27">
        <v>8</v>
      </c>
      <c r="L33" s="27" t="s">
        <v>15</v>
      </c>
      <c r="M33" s="27">
        <v>0.4</v>
      </c>
      <c r="N33" s="27">
        <v>0</v>
      </c>
      <c r="O33" s="30"/>
    </row>
    <row r="34" spans="1:15" ht="12.95" x14ac:dyDescent="0.3">
      <c r="B34" s="10" t="s">
        <v>49</v>
      </c>
      <c r="H34" s="32"/>
      <c r="M34" s="33"/>
      <c r="N34" s="34"/>
    </row>
    <row r="35" spans="1:15" ht="13.5" thickBot="1" x14ac:dyDescent="0.35">
      <c r="H35" s="32"/>
      <c r="M35" s="36" t="s">
        <v>50</v>
      </c>
      <c r="N35" s="37" t="s">
        <v>50</v>
      </c>
    </row>
    <row r="36" spans="1:15" ht="20.25" customHeight="1" x14ac:dyDescent="0.3">
      <c r="B36" s="11" t="s">
        <v>51</v>
      </c>
      <c r="C36" s="38">
        <f>AVERAGE(C3:C33)</f>
        <v>8.7096774193548381</v>
      </c>
      <c r="D36" s="38">
        <f>AVERAGE(D3:D33)</f>
        <v>4.4838709677419351</v>
      </c>
      <c r="E36" s="38">
        <f>AVERAGE(E3:E33)</f>
        <v>7.645161290322581</v>
      </c>
      <c r="F36" s="38"/>
      <c r="G36" s="38">
        <f>AVERAGE(G3:G33)</f>
        <v>91.903225806451616</v>
      </c>
      <c r="H36" s="39">
        <f>AVERAGE(H3:H33)</f>
        <v>1011.0967741935484</v>
      </c>
      <c r="I36" s="40"/>
      <c r="J36" s="41">
        <f>AVERAGE(J3:J33)</f>
        <v>8.741935483870968</v>
      </c>
      <c r="K36" s="42">
        <f>AVERAGE(K3:K33)</f>
        <v>6.580645161290323</v>
      </c>
      <c r="L36" s="40"/>
      <c r="M36" s="12" t="s">
        <v>12</v>
      </c>
      <c r="N36" s="13" t="s">
        <v>13</v>
      </c>
    </row>
    <row r="37" spans="1:15" ht="19.5" customHeight="1" thickBot="1" x14ac:dyDescent="0.35">
      <c r="B37" s="14" t="s">
        <v>52</v>
      </c>
      <c r="C37" s="13">
        <f>MAX(C3:C33)</f>
        <v>15</v>
      </c>
      <c r="D37" s="13">
        <f>MAX(D3:D33)</f>
        <v>13</v>
      </c>
      <c r="E37" s="13">
        <f>MAX(E3:E33)</f>
        <v>14</v>
      </c>
      <c r="F37" s="13"/>
      <c r="G37" s="13">
        <f>MAX(G3:G33)</f>
        <v>100</v>
      </c>
      <c r="H37" s="43">
        <f>MAX(H3:H33)</f>
        <v>1041</v>
      </c>
      <c r="I37" s="44"/>
      <c r="J37" s="45">
        <f>MAX(J3:J33)</f>
        <v>16</v>
      </c>
      <c r="K37" s="46">
        <f>MAX(K3:K33)</f>
        <v>8</v>
      </c>
      <c r="L37" s="44"/>
      <c r="M37" s="47">
        <f>SUM(M3:M33)</f>
        <v>69.600000000000037</v>
      </c>
      <c r="N37" s="48">
        <f>SUM(N3:N33)</f>
        <v>0</v>
      </c>
    </row>
    <row r="38" spans="1:15" ht="20.25" customHeight="1" thickBot="1" x14ac:dyDescent="0.35">
      <c r="B38" s="15" t="s">
        <v>53</v>
      </c>
      <c r="C38" s="49">
        <f>MIN(C3:C33)</f>
        <v>3</v>
      </c>
      <c r="D38" s="49">
        <f>MIN(D3:D33)</f>
        <v>-1</v>
      </c>
      <c r="E38" s="49">
        <f>MIN(E3:E33)</f>
        <v>2</v>
      </c>
      <c r="F38" s="49"/>
      <c r="G38" s="49">
        <f>MIN(G3:G33)</f>
        <v>74</v>
      </c>
      <c r="H38" s="50">
        <f>MIN(H3:H33)</f>
        <v>983</v>
      </c>
      <c r="I38" s="44"/>
      <c r="J38" s="51">
        <f>MIN(J3:J33)</f>
        <v>5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3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35">
      <c r="J40" s="59" t="s">
        <v>56</v>
      </c>
      <c r="K40" s="60" t="s">
        <v>57</v>
      </c>
    </row>
    <row r="41" spans="1:15" ht="13.5" thickBot="1" x14ac:dyDescent="0.3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3</v>
      </c>
    </row>
    <row r="42" spans="1:15" ht="13.5" thickBot="1" x14ac:dyDescent="0.3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35">
      <c r="B43" s="24">
        <f>COUNTIF(D3:D33,"&lt;=0")</f>
        <v>3</v>
      </c>
      <c r="C43" s="17"/>
      <c r="D43" s="24">
        <f>COUNTIF(M3:M33,"&gt;0")</f>
        <v>24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ht="12.95" x14ac:dyDescent="0.3">
      <c r="J44" s="65" t="s">
        <v>71</v>
      </c>
      <c r="K44" s="64">
        <f t="shared" si="0"/>
        <v>0</v>
      </c>
    </row>
    <row r="45" spans="1:15" ht="12.95" x14ac:dyDescent="0.3">
      <c r="J45" s="65" t="s">
        <v>48</v>
      </c>
      <c r="K45" s="64">
        <f t="shared" si="0"/>
        <v>0</v>
      </c>
    </row>
    <row r="46" spans="1:15" ht="12.95" x14ac:dyDescent="0.3">
      <c r="J46" s="65" t="s">
        <v>20</v>
      </c>
      <c r="K46" s="64">
        <f t="shared" si="0"/>
        <v>0</v>
      </c>
    </row>
    <row r="47" spans="1:15" ht="12.95" x14ac:dyDescent="0.3">
      <c r="J47" s="65" t="s">
        <v>72</v>
      </c>
      <c r="K47" s="64">
        <f t="shared" si="0"/>
        <v>0</v>
      </c>
    </row>
    <row r="48" spans="1:15" ht="12.95" x14ac:dyDescent="0.3">
      <c r="J48" s="65" t="s">
        <v>32</v>
      </c>
      <c r="K48" s="64">
        <f t="shared" si="0"/>
        <v>12</v>
      </c>
    </row>
    <row r="49" spans="10:11" ht="12.95" x14ac:dyDescent="0.3">
      <c r="J49" s="65" t="s">
        <v>15</v>
      </c>
      <c r="K49" s="64">
        <f t="shared" si="0"/>
        <v>15</v>
      </c>
    </row>
    <row r="50" spans="10:11" ht="12.95" x14ac:dyDescent="0.3">
      <c r="J50" s="65" t="s">
        <v>73</v>
      </c>
      <c r="K50" s="64">
        <f t="shared" si="0"/>
        <v>1</v>
      </c>
    </row>
    <row r="51" spans="10:11" ht="13.5" thickBot="1" x14ac:dyDescent="0.35">
      <c r="J51" s="67" t="s">
        <v>74</v>
      </c>
      <c r="K51" s="64">
        <f t="shared" si="0"/>
        <v>0</v>
      </c>
    </row>
    <row r="52" spans="10:11" ht="13.5" thickBot="1" x14ac:dyDescent="0.35">
      <c r="J52" s="68" t="s">
        <v>75</v>
      </c>
      <c r="K52" s="69">
        <f>SUM(K42:K51)</f>
        <v>28</v>
      </c>
    </row>
    <row r="53" spans="10:11" ht="20.25" customHeight="1" x14ac:dyDescent="0.3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0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1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1</v>
      </c>
    </row>
    <row r="207" spans="2:14" x14ac:dyDescent="0.2">
      <c r="B207" s="26"/>
      <c r="C207" s="74" t="s">
        <v>63</v>
      </c>
      <c r="D207" s="66">
        <f>COUNTIF(I3:I33,"ENE")</f>
        <v>3</v>
      </c>
    </row>
    <row r="208" spans="2:14" x14ac:dyDescent="0.2">
      <c r="B208" s="26"/>
      <c r="C208" s="73" t="s">
        <v>38</v>
      </c>
      <c r="D208" s="66">
        <f>COUNTIF(I3:I33,"E")</f>
        <v>2</v>
      </c>
    </row>
    <row r="209" spans="2:4" x14ac:dyDescent="0.2">
      <c r="B209" s="26"/>
      <c r="C209" s="75" t="s">
        <v>22</v>
      </c>
      <c r="D209" s="66">
        <f>COUNTIF(I3:I33,"ESE")</f>
        <v>0</v>
      </c>
    </row>
    <row r="210" spans="2:4" x14ac:dyDescent="0.2">
      <c r="B210" s="26"/>
      <c r="C210" s="73" t="s">
        <v>24</v>
      </c>
      <c r="D210" s="66">
        <f>COUNTIF(I3:I33,"SE")</f>
        <v>4</v>
      </c>
    </row>
    <row r="211" spans="2:4" x14ac:dyDescent="0.2">
      <c r="B211" s="26"/>
      <c r="C211" s="75" t="s">
        <v>26</v>
      </c>
      <c r="D211" s="66">
        <f>COUNTIF(I3:I33,"SSE")</f>
        <v>2</v>
      </c>
    </row>
    <row r="212" spans="2:4" x14ac:dyDescent="0.2">
      <c r="C212" s="73" t="s">
        <v>47</v>
      </c>
      <c r="D212" s="66">
        <f>COUNTIF(I3:I33,"S")</f>
        <v>4</v>
      </c>
    </row>
    <row r="213" spans="2:4" x14ac:dyDescent="0.2">
      <c r="C213" s="75" t="s">
        <v>44</v>
      </c>
      <c r="D213" s="66">
        <f>COUNTIF(I3:I33,"SSW")</f>
        <v>2</v>
      </c>
    </row>
    <row r="214" spans="2:4" x14ac:dyDescent="0.2">
      <c r="C214" s="73" t="s">
        <v>19</v>
      </c>
      <c r="D214" s="66">
        <f>COUNTIF(I3:I33,"SW")</f>
        <v>6</v>
      </c>
    </row>
    <row r="215" spans="2:4" x14ac:dyDescent="0.2">
      <c r="C215" s="75" t="s">
        <v>64</v>
      </c>
      <c r="D215" s="66">
        <f>COUNTIF(I3:I33,"WSW")</f>
        <v>0</v>
      </c>
    </row>
    <row r="216" spans="2:4" x14ac:dyDescent="0.2">
      <c r="C216" s="73" t="s">
        <v>65</v>
      </c>
      <c r="D216" s="66">
        <f>COUNTIF(I3:I33,"W")</f>
        <v>1</v>
      </c>
    </row>
    <row r="217" spans="2:4" x14ac:dyDescent="0.2">
      <c r="C217" s="75" t="s">
        <v>66</v>
      </c>
      <c r="D217" s="66">
        <f>COUNTIF(I3:I33,"WNW")</f>
        <v>3</v>
      </c>
    </row>
    <row r="218" spans="2:4" x14ac:dyDescent="0.2">
      <c r="C218" s="65" t="s">
        <v>67</v>
      </c>
      <c r="D218" s="66">
        <f>COUNTIF(I3:I33,"NW")</f>
        <v>2</v>
      </c>
    </row>
    <row r="219" spans="2:4" ht="13.5" thickBot="1" x14ac:dyDescent="0.25">
      <c r="C219" s="75" t="s">
        <v>17</v>
      </c>
      <c r="D219" s="64">
        <f>COUNTIF(I3:I33,"NNW")</f>
        <v>0</v>
      </c>
    </row>
    <row r="220" spans="2:4" ht="13.5" thickBot="1" x14ac:dyDescent="0.25">
      <c r="C220" s="76" t="s">
        <v>68</v>
      </c>
      <c r="D220" s="62">
        <f>SUM(D204:D219)</f>
        <v>31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6" sqref="B6"/>
    </sheetView>
  </sheetViews>
  <sheetFormatPr defaultRowHeight="15" x14ac:dyDescent="0.25"/>
  <sheetData>
    <row r="1" spans="1:13" ht="14.45" x14ac:dyDescent="0.35">
      <c r="A1" s="27"/>
      <c r="B1" s="28"/>
      <c r="C1" s="28"/>
      <c r="D1" s="28"/>
      <c r="E1" s="28"/>
      <c r="F1" s="28"/>
      <c r="G1" s="28"/>
      <c r="H1" s="8"/>
      <c r="I1" s="28"/>
      <c r="J1" s="28"/>
      <c r="K1" s="28"/>
      <c r="L1" s="28"/>
      <c r="M1" s="27"/>
    </row>
    <row r="2" spans="1:13" ht="14.45" x14ac:dyDescent="0.35">
      <c r="A2" s="27"/>
      <c r="B2" s="27"/>
      <c r="C2" s="27"/>
      <c r="D2" s="27"/>
      <c r="E2" s="27"/>
      <c r="F2" s="27"/>
      <c r="G2" s="27"/>
      <c r="H2" s="9"/>
      <c r="I2" s="27"/>
      <c r="J2" s="27"/>
      <c r="K2" s="27"/>
      <c r="L2" s="27"/>
      <c r="M2" s="27"/>
    </row>
    <row r="3" spans="1:13" ht="14.45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4.45" x14ac:dyDescent="0.35">
      <c r="A4" s="27"/>
      <c r="B4" s="27"/>
      <c r="C4" s="27"/>
      <c r="D4" s="27"/>
      <c r="E4" s="27"/>
      <c r="F4" s="27"/>
      <c r="G4" s="27"/>
      <c r="H4" s="9"/>
      <c r="I4" s="27"/>
      <c r="J4" s="27"/>
      <c r="K4" s="27"/>
      <c r="L4" s="27"/>
      <c r="M4" s="27"/>
    </row>
    <row r="5" spans="1:13" ht="14.45" x14ac:dyDescent="0.35">
      <c r="A5" s="27"/>
      <c r="B5" s="27"/>
      <c r="C5" s="27"/>
      <c r="D5" s="27"/>
      <c r="E5" s="27"/>
      <c r="F5" s="27"/>
      <c r="G5" s="27"/>
      <c r="H5" s="9"/>
      <c r="I5" s="27"/>
      <c r="J5" s="27"/>
      <c r="K5" s="27"/>
      <c r="L5" s="27"/>
      <c r="M5" s="27"/>
    </row>
    <row r="6" spans="1:13" ht="14.45" x14ac:dyDescent="0.35">
      <c r="A6" s="27"/>
      <c r="B6" s="27"/>
      <c r="C6" s="27"/>
      <c r="D6" s="27"/>
      <c r="E6" s="27"/>
      <c r="F6" s="27"/>
      <c r="G6" s="27"/>
      <c r="H6" s="9"/>
      <c r="I6" s="27"/>
      <c r="J6" s="27"/>
      <c r="K6" s="27"/>
      <c r="L6" s="27"/>
      <c r="M6" s="27"/>
    </row>
    <row r="7" spans="1:13" ht="14.45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4.45" x14ac:dyDescent="0.35">
      <c r="A8" s="27"/>
      <c r="B8" s="27"/>
      <c r="C8" s="27"/>
      <c r="D8" s="27"/>
      <c r="E8" s="27"/>
      <c r="F8" s="27"/>
      <c r="G8" s="27"/>
      <c r="H8" s="9"/>
      <c r="I8" s="27"/>
      <c r="J8" s="27"/>
      <c r="K8" s="27"/>
      <c r="L8" s="27"/>
      <c r="M8" s="27"/>
    </row>
    <row r="9" spans="1:13" ht="14.45" x14ac:dyDescent="0.35">
      <c r="A9" s="27"/>
      <c r="B9" s="27"/>
      <c r="C9" s="27"/>
      <c r="D9" s="27"/>
      <c r="E9" s="27"/>
      <c r="F9" s="27"/>
      <c r="G9" s="27"/>
      <c r="H9" s="9"/>
      <c r="I9" s="27"/>
      <c r="J9" s="27"/>
      <c r="K9" s="9"/>
      <c r="L9" s="27"/>
      <c r="M9" s="27"/>
    </row>
    <row r="10" spans="1:13" ht="14.45" x14ac:dyDescent="0.35">
      <c r="A10" s="27"/>
      <c r="B10" s="27"/>
      <c r="C10" s="27"/>
      <c r="D10" s="27"/>
      <c r="E10" s="27"/>
      <c r="F10" s="27"/>
      <c r="G10" s="27"/>
      <c r="H10" s="9"/>
      <c r="I10" s="27"/>
      <c r="J10" s="27"/>
      <c r="K10" s="27"/>
      <c r="L10" s="27"/>
      <c r="M10" s="27"/>
    </row>
    <row r="11" spans="1:13" ht="14.45" x14ac:dyDescent="0.3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4.45" x14ac:dyDescent="0.35">
      <c r="A12" s="27"/>
      <c r="B12" s="27"/>
      <c r="C12" s="27"/>
      <c r="D12" s="27"/>
      <c r="E12" s="27"/>
      <c r="F12" s="27"/>
      <c r="G12" s="27"/>
      <c r="H12" s="9"/>
      <c r="I12" s="27"/>
      <c r="J12" s="27"/>
      <c r="K12" s="27"/>
      <c r="L12" s="27"/>
      <c r="M12" s="27"/>
    </row>
    <row r="13" spans="1:13" ht="14.45" x14ac:dyDescent="0.3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4.45" x14ac:dyDescent="0.3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4.45" x14ac:dyDescent="0.3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4.45" x14ac:dyDescent="0.3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4.45" x14ac:dyDescent="0.3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4.45" x14ac:dyDescent="0.3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4.45" x14ac:dyDescent="0.3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4.45" x14ac:dyDescent="0.3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4.45" x14ac:dyDescent="0.3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4.45" x14ac:dyDescent="0.3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4.45" x14ac:dyDescent="0.3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4.45" x14ac:dyDescent="0.35">
      <c r="A24" s="27"/>
      <c r="B24" s="31"/>
      <c r="C24" s="27"/>
      <c r="D24" s="31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4.45" x14ac:dyDescent="0.3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x14ac:dyDescent="0.25">
      <c r="A29" s="27"/>
      <c r="B29" s="27"/>
      <c r="C29" s="27"/>
      <c r="D29" s="27"/>
      <c r="E29" s="27"/>
      <c r="F29" s="27"/>
      <c r="G29" s="27"/>
      <c r="H29" s="9"/>
      <c r="I29" s="27"/>
      <c r="J29" s="27"/>
      <c r="K29" s="9"/>
      <c r="L29" s="27"/>
      <c r="M29" s="27"/>
    </row>
    <row r="30" spans="1:13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M30" sqref="M30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8.710937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8.710937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8.710937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8.710937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8.710937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8.710937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8.710937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8.710937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8.710937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8.710937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8.710937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8.710937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8.710937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8.710937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8.710937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8.710937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8.710937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8.710937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8.710937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8.710937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8.710937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8.710937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8.710937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8.710937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8.710937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8.710937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8.710937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8.710937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8.710937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8.710937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8.710937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8.710937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8.710937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8.710937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8.710937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8.710937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8.710937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8.710937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8.710937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8.710937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8.710937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8.710937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8.710937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8.710937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8.710937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8.710937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8.710937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8.710937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8.710937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8.710937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8.710937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8.710937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8.710937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8.710937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8.710937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8.710937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8.710937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8.710937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8.710937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8.710937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8.710937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8.710937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8.710937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8.7109375" style="26"/>
  </cols>
  <sheetData>
    <row r="1" spans="1:15" ht="13.5" thickBot="1" x14ac:dyDescent="0.35">
      <c r="A1" s="1"/>
      <c r="B1" s="79" t="s">
        <v>85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2.95" x14ac:dyDescent="0.3">
      <c r="A3" s="7">
        <v>1</v>
      </c>
      <c r="B3" s="27">
        <v>11</v>
      </c>
      <c r="C3" s="28">
        <v>14</v>
      </c>
      <c r="D3" s="28">
        <v>6</v>
      </c>
      <c r="E3" s="28">
        <v>13</v>
      </c>
      <c r="F3" s="28"/>
      <c r="G3" s="28">
        <v>84</v>
      </c>
      <c r="H3" s="28">
        <v>1020</v>
      </c>
      <c r="I3" s="8" t="s">
        <v>65</v>
      </c>
      <c r="J3" s="28">
        <v>11</v>
      </c>
      <c r="K3" s="28">
        <v>6</v>
      </c>
      <c r="L3" s="28" t="s">
        <v>73</v>
      </c>
      <c r="M3" s="28">
        <v>0.2</v>
      </c>
      <c r="N3" s="27">
        <v>0</v>
      </c>
      <c r="O3" s="29" t="s">
        <v>16</v>
      </c>
    </row>
    <row r="4" spans="1:15" ht="12.95" x14ac:dyDescent="0.3">
      <c r="A4" s="7">
        <v>2</v>
      </c>
      <c r="B4" s="27">
        <v>11</v>
      </c>
      <c r="C4" s="27">
        <v>11</v>
      </c>
      <c r="D4" s="27">
        <v>8</v>
      </c>
      <c r="E4" s="27">
        <v>10</v>
      </c>
      <c r="F4" s="27"/>
      <c r="G4" s="27">
        <v>89</v>
      </c>
      <c r="H4" s="27">
        <v>1022</v>
      </c>
      <c r="I4" s="9" t="s">
        <v>64</v>
      </c>
      <c r="J4" s="27">
        <v>8</v>
      </c>
      <c r="K4" s="27">
        <v>7</v>
      </c>
      <c r="L4" s="27" t="s">
        <v>32</v>
      </c>
      <c r="M4" s="27">
        <v>0.6</v>
      </c>
      <c r="N4" s="27">
        <v>0</v>
      </c>
      <c r="O4" s="29" t="s">
        <v>18</v>
      </c>
    </row>
    <row r="5" spans="1:15" ht="12.95" x14ac:dyDescent="0.3">
      <c r="A5" s="7">
        <v>3</v>
      </c>
      <c r="B5" s="27">
        <v>11</v>
      </c>
      <c r="C5" s="27">
        <v>12</v>
      </c>
      <c r="D5" s="27">
        <v>7</v>
      </c>
      <c r="E5" s="27">
        <v>9</v>
      </c>
      <c r="F5" s="27"/>
      <c r="G5" s="27">
        <v>96</v>
      </c>
      <c r="H5" s="27">
        <v>1013</v>
      </c>
      <c r="I5" s="27" t="s">
        <v>19</v>
      </c>
      <c r="J5" s="27">
        <v>10</v>
      </c>
      <c r="K5" s="27">
        <v>7</v>
      </c>
      <c r="L5" s="27" t="s">
        <v>32</v>
      </c>
      <c r="M5" s="27">
        <v>0</v>
      </c>
      <c r="N5" s="27">
        <v>0</v>
      </c>
      <c r="O5" s="29" t="s">
        <v>21</v>
      </c>
    </row>
    <row r="6" spans="1:15" ht="12.95" x14ac:dyDescent="0.3">
      <c r="A6" s="7">
        <v>4</v>
      </c>
      <c r="B6" s="27">
        <v>11</v>
      </c>
      <c r="C6" s="27">
        <v>9</v>
      </c>
      <c r="D6" s="27">
        <v>2</v>
      </c>
      <c r="E6" s="27">
        <v>6</v>
      </c>
      <c r="F6" s="27"/>
      <c r="G6" s="27">
        <v>90</v>
      </c>
      <c r="H6" s="27">
        <v>1008</v>
      </c>
      <c r="I6" s="9" t="s">
        <v>65</v>
      </c>
      <c r="J6" s="27">
        <v>12</v>
      </c>
      <c r="K6" s="27">
        <v>6</v>
      </c>
      <c r="L6" s="27" t="s">
        <v>73</v>
      </c>
      <c r="M6" s="27">
        <v>9</v>
      </c>
      <c r="N6" s="27">
        <v>0</v>
      </c>
      <c r="O6" s="29" t="s">
        <v>23</v>
      </c>
    </row>
    <row r="7" spans="1:15" ht="12.95" x14ac:dyDescent="0.3">
      <c r="A7" s="7">
        <v>5</v>
      </c>
      <c r="B7" s="27">
        <v>11</v>
      </c>
      <c r="C7" s="27">
        <v>10</v>
      </c>
      <c r="D7" s="27">
        <v>2</v>
      </c>
      <c r="E7" s="27">
        <v>7</v>
      </c>
      <c r="F7" s="27" t="s">
        <v>34</v>
      </c>
      <c r="G7" s="27">
        <v>83</v>
      </c>
      <c r="H7" s="27">
        <v>1017</v>
      </c>
      <c r="I7" s="9" t="s">
        <v>19</v>
      </c>
      <c r="J7" s="27">
        <v>14</v>
      </c>
      <c r="K7" s="27">
        <v>6</v>
      </c>
      <c r="L7" s="27" t="s">
        <v>73</v>
      </c>
      <c r="M7" s="27">
        <v>0.8</v>
      </c>
      <c r="N7" s="27">
        <v>0</v>
      </c>
      <c r="O7" s="29" t="s">
        <v>25</v>
      </c>
    </row>
    <row r="8" spans="1:15" ht="12.95" x14ac:dyDescent="0.3">
      <c r="A8" s="7">
        <v>6</v>
      </c>
      <c r="B8" s="27">
        <v>11</v>
      </c>
      <c r="C8" s="27">
        <v>10</v>
      </c>
      <c r="D8" s="27">
        <v>3</v>
      </c>
      <c r="E8" s="27">
        <v>9</v>
      </c>
      <c r="F8" s="27"/>
      <c r="G8" s="27">
        <v>83</v>
      </c>
      <c r="H8" s="27">
        <v>1002</v>
      </c>
      <c r="I8" s="9" t="s">
        <v>65</v>
      </c>
      <c r="J8" s="27">
        <v>16</v>
      </c>
      <c r="K8" s="27">
        <v>6</v>
      </c>
      <c r="L8" s="27" t="s">
        <v>73</v>
      </c>
      <c r="M8" s="27">
        <v>10.8</v>
      </c>
      <c r="N8" s="27">
        <v>0</v>
      </c>
      <c r="O8" s="29" t="s">
        <v>27</v>
      </c>
    </row>
    <row r="9" spans="1:15" ht="12.95" x14ac:dyDescent="0.3">
      <c r="A9" s="7">
        <v>7</v>
      </c>
      <c r="B9" s="27">
        <v>11</v>
      </c>
      <c r="C9" s="27">
        <v>11</v>
      </c>
      <c r="D9" s="27">
        <v>2</v>
      </c>
      <c r="E9" s="27">
        <v>7</v>
      </c>
      <c r="F9" s="27"/>
      <c r="G9" s="27">
        <v>87</v>
      </c>
      <c r="H9" s="27">
        <v>1025</v>
      </c>
      <c r="I9" s="27" t="s">
        <v>19</v>
      </c>
      <c r="J9" s="27">
        <v>10</v>
      </c>
      <c r="K9" s="27">
        <v>6</v>
      </c>
      <c r="L9" s="27" t="s">
        <v>73</v>
      </c>
      <c r="M9" s="27">
        <v>0.2</v>
      </c>
      <c r="N9" s="27">
        <v>0</v>
      </c>
      <c r="O9" s="29" t="s">
        <v>29</v>
      </c>
    </row>
    <row r="10" spans="1:15" ht="12.95" x14ac:dyDescent="0.3">
      <c r="A10" s="7">
        <v>8</v>
      </c>
      <c r="B10" s="27">
        <v>11</v>
      </c>
      <c r="C10" s="27">
        <v>13</v>
      </c>
      <c r="D10" s="27">
        <v>8</v>
      </c>
      <c r="E10" s="27">
        <v>12</v>
      </c>
      <c r="F10" s="27"/>
      <c r="G10" s="27">
        <v>85</v>
      </c>
      <c r="H10" s="27">
        <v>1024</v>
      </c>
      <c r="I10" s="9" t="s">
        <v>19</v>
      </c>
      <c r="J10" s="27">
        <v>11</v>
      </c>
      <c r="K10" s="27">
        <v>7</v>
      </c>
      <c r="L10" s="27" t="s">
        <v>32</v>
      </c>
      <c r="M10" s="27">
        <v>0</v>
      </c>
      <c r="N10" s="27">
        <v>0</v>
      </c>
      <c r="O10" s="29" t="s">
        <v>31</v>
      </c>
    </row>
    <row r="11" spans="1:15" ht="12.95" x14ac:dyDescent="0.3">
      <c r="A11" s="7">
        <v>9</v>
      </c>
      <c r="B11" s="27">
        <v>11</v>
      </c>
      <c r="C11" s="27">
        <v>11</v>
      </c>
      <c r="D11" s="27">
        <v>6</v>
      </c>
      <c r="E11" s="27">
        <v>11</v>
      </c>
      <c r="F11" s="27"/>
      <c r="G11" s="27">
        <v>91</v>
      </c>
      <c r="H11" s="27">
        <v>1022</v>
      </c>
      <c r="I11" s="9" t="s">
        <v>65</v>
      </c>
      <c r="J11" s="27">
        <v>8</v>
      </c>
      <c r="K11" s="27">
        <v>7</v>
      </c>
      <c r="L11" s="9" t="s">
        <v>32</v>
      </c>
      <c r="M11" s="27">
        <v>0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7</v>
      </c>
      <c r="D12" s="27">
        <v>3</v>
      </c>
      <c r="E12" s="27">
        <v>7</v>
      </c>
      <c r="F12" s="27"/>
      <c r="G12" s="27">
        <v>75</v>
      </c>
      <c r="H12" s="27">
        <v>1022</v>
      </c>
      <c r="I12" s="9" t="s">
        <v>65</v>
      </c>
      <c r="J12" s="27">
        <v>10</v>
      </c>
      <c r="K12" s="27">
        <v>6</v>
      </c>
      <c r="L12" s="27" t="s">
        <v>73</v>
      </c>
      <c r="M12" s="27">
        <v>0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8</v>
      </c>
      <c r="D13" s="27">
        <v>1</v>
      </c>
      <c r="E13" s="27">
        <v>7</v>
      </c>
      <c r="F13" s="27"/>
      <c r="G13" s="27">
        <v>81</v>
      </c>
      <c r="H13" s="27">
        <v>1032</v>
      </c>
      <c r="I13" s="27" t="s">
        <v>44</v>
      </c>
      <c r="J13" s="27">
        <v>6</v>
      </c>
      <c r="K13" s="27">
        <v>6</v>
      </c>
      <c r="L13" s="27" t="s">
        <v>73</v>
      </c>
      <c r="M13" s="27">
        <v>0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8</v>
      </c>
      <c r="D14" s="27">
        <v>2</v>
      </c>
      <c r="E14" s="27">
        <v>8</v>
      </c>
      <c r="F14" s="27"/>
      <c r="G14" s="27">
        <v>74</v>
      </c>
      <c r="H14" s="27">
        <v>1019</v>
      </c>
      <c r="I14" s="9" t="s">
        <v>47</v>
      </c>
      <c r="J14" s="27">
        <v>15</v>
      </c>
      <c r="K14" s="27">
        <v>6</v>
      </c>
      <c r="L14" s="27" t="s">
        <v>73</v>
      </c>
      <c r="M14" s="27">
        <v>0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9</v>
      </c>
      <c r="D15" s="27">
        <v>7</v>
      </c>
      <c r="E15" s="27">
        <v>8</v>
      </c>
      <c r="F15" s="27"/>
      <c r="G15" s="27">
        <v>94</v>
      </c>
      <c r="H15" s="27">
        <v>999</v>
      </c>
      <c r="I15" s="27" t="s">
        <v>26</v>
      </c>
      <c r="J15" s="27">
        <v>13</v>
      </c>
      <c r="K15" s="27">
        <v>8</v>
      </c>
      <c r="L15" s="27" t="s">
        <v>15</v>
      </c>
      <c r="M15" s="27">
        <v>10.6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8</v>
      </c>
      <c r="D16" s="27">
        <v>3</v>
      </c>
      <c r="E16" s="27">
        <v>8</v>
      </c>
      <c r="F16" s="27"/>
      <c r="G16" s="27">
        <v>87</v>
      </c>
      <c r="H16" s="27">
        <v>995</v>
      </c>
      <c r="I16" s="27" t="s">
        <v>64</v>
      </c>
      <c r="J16" s="27">
        <v>10</v>
      </c>
      <c r="K16" s="27">
        <v>6</v>
      </c>
      <c r="L16" s="27" t="s">
        <v>73</v>
      </c>
      <c r="M16" s="27">
        <v>2.2000000000000002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9</v>
      </c>
      <c r="D17" s="27">
        <v>2</v>
      </c>
      <c r="E17" s="27">
        <v>8</v>
      </c>
      <c r="F17" s="27"/>
      <c r="G17" s="27">
        <v>97</v>
      </c>
      <c r="H17" s="27">
        <v>1003</v>
      </c>
      <c r="I17" s="27" t="s">
        <v>47</v>
      </c>
      <c r="J17" s="27">
        <v>12</v>
      </c>
      <c r="K17" s="27">
        <v>8</v>
      </c>
      <c r="L17" s="27" t="s">
        <v>15</v>
      </c>
      <c r="M17" s="27">
        <v>7.6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15</v>
      </c>
      <c r="D18" s="27">
        <v>8</v>
      </c>
      <c r="E18" s="27">
        <v>14</v>
      </c>
      <c r="F18" s="27"/>
      <c r="G18" s="27">
        <v>75</v>
      </c>
      <c r="H18" s="27">
        <v>994</v>
      </c>
      <c r="I18" s="27" t="s">
        <v>64</v>
      </c>
      <c r="J18" s="27">
        <v>18</v>
      </c>
      <c r="K18" s="27">
        <v>6</v>
      </c>
      <c r="L18" s="27" t="s">
        <v>73</v>
      </c>
      <c r="M18" s="27">
        <v>2.6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11</v>
      </c>
      <c r="D19" s="27">
        <v>6</v>
      </c>
      <c r="E19" s="27">
        <v>9</v>
      </c>
      <c r="F19" s="27"/>
      <c r="G19" s="27">
        <v>66</v>
      </c>
      <c r="H19" s="27">
        <v>1007</v>
      </c>
      <c r="I19" s="27" t="s">
        <v>65</v>
      </c>
      <c r="J19" s="27">
        <v>15</v>
      </c>
      <c r="K19" s="27">
        <v>6</v>
      </c>
      <c r="L19" s="27" t="s">
        <v>73</v>
      </c>
      <c r="M19" s="27">
        <v>1.4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11</v>
      </c>
      <c r="D20" s="27">
        <v>3</v>
      </c>
      <c r="E20" s="27">
        <v>10</v>
      </c>
      <c r="F20" s="27"/>
      <c r="G20" s="27">
        <v>76</v>
      </c>
      <c r="H20" s="27">
        <v>983</v>
      </c>
      <c r="I20" s="27" t="s">
        <v>19</v>
      </c>
      <c r="J20" s="27">
        <v>23</v>
      </c>
      <c r="K20" s="27">
        <v>8</v>
      </c>
      <c r="L20" s="27" t="s">
        <v>15</v>
      </c>
      <c r="M20" s="27">
        <v>10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9</v>
      </c>
      <c r="D21" s="27">
        <v>2</v>
      </c>
      <c r="E21" s="27">
        <v>4</v>
      </c>
      <c r="F21" s="27"/>
      <c r="G21" s="27">
        <v>87</v>
      </c>
      <c r="H21" s="27">
        <v>1007</v>
      </c>
      <c r="I21" s="27" t="s">
        <v>44</v>
      </c>
      <c r="J21" s="27">
        <v>17</v>
      </c>
      <c r="K21" s="27">
        <v>7</v>
      </c>
      <c r="L21" s="27" t="s">
        <v>73</v>
      </c>
      <c r="M21" s="27">
        <v>7.4</v>
      </c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>
        <v>13</v>
      </c>
      <c r="D22" s="27">
        <v>2</v>
      </c>
      <c r="E22" s="27">
        <v>12</v>
      </c>
      <c r="F22" s="27"/>
      <c r="G22" s="27">
        <v>84</v>
      </c>
      <c r="H22" s="27">
        <v>1001</v>
      </c>
      <c r="I22" s="27" t="s">
        <v>26</v>
      </c>
      <c r="J22" s="27">
        <v>17</v>
      </c>
      <c r="K22" s="27">
        <v>8</v>
      </c>
      <c r="L22" s="27" t="s">
        <v>15</v>
      </c>
      <c r="M22" s="27">
        <v>8.4</v>
      </c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>
        <v>10</v>
      </c>
      <c r="D23" s="27">
        <v>2</v>
      </c>
      <c r="E23" s="27">
        <v>9</v>
      </c>
      <c r="F23" s="27"/>
      <c r="G23" s="27">
        <v>75</v>
      </c>
      <c r="H23" s="27">
        <v>1003</v>
      </c>
      <c r="I23" s="27" t="s">
        <v>64</v>
      </c>
      <c r="J23" s="27">
        <v>17</v>
      </c>
      <c r="K23" s="27">
        <v>8</v>
      </c>
      <c r="L23" s="27" t="s">
        <v>15</v>
      </c>
      <c r="M23" s="27">
        <v>1</v>
      </c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>
        <v>13</v>
      </c>
      <c r="D24" s="27">
        <v>5</v>
      </c>
      <c r="E24" s="27">
        <v>12</v>
      </c>
      <c r="F24" s="27"/>
      <c r="G24" s="27">
        <v>84</v>
      </c>
      <c r="H24" s="27">
        <v>1012</v>
      </c>
      <c r="I24" s="27" t="s">
        <v>19</v>
      </c>
      <c r="J24" s="27">
        <v>13</v>
      </c>
      <c r="K24" s="27">
        <v>6</v>
      </c>
      <c r="L24" s="27" t="s">
        <v>73</v>
      </c>
      <c r="M24" s="27">
        <v>0</v>
      </c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>
        <v>11</v>
      </c>
      <c r="D25" s="27">
        <v>4</v>
      </c>
      <c r="E25" s="27">
        <v>8</v>
      </c>
      <c r="F25" s="27"/>
      <c r="G25" s="27">
        <v>88</v>
      </c>
      <c r="H25" s="27">
        <v>1020</v>
      </c>
      <c r="I25" s="27" t="s">
        <v>44</v>
      </c>
      <c r="J25" s="27">
        <v>12</v>
      </c>
      <c r="K25" s="27">
        <v>6</v>
      </c>
      <c r="L25" s="27" t="s">
        <v>73</v>
      </c>
      <c r="M25" s="27">
        <v>0</v>
      </c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>
        <v>8</v>
      </c>
      <c r="D26" s="27">
        <v>3</v>
      </c>
      <c r="E26" s="31">
        <v>6</v>
      </c>
      <c r="F26" s="27"/>
      <c r="G26" s="27">
        <v>82</v>
      </c>
      <c r="H26" s="27">
        <v>1005</v>
      </c>
      <c r="I26" s="27" t="s">
        <v>65</v>
      </c>
      <c r="J26" s="27">
        <v>14</v>
      </c>
      <c r="K26" s="27">
        <v>6</v>
      </c>
      <c r="L26" s="27" t="s">
        <v>73</v>
      </c>
      <c r="M26" s="27">
        <v>3.4</v>
      </c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>
        <v>10</v>
      </c>
      <c r="D27" s="27">
        <v>2</v>
      </c>
      <c r="E27" s="27">
        <v>8</v>
      </c>
      <c r="F27" s="27"/>
      <c r="G27" s="27">
        <v>74</v>
      </c>
      <c r="H27" s="27">
        <v>1024</v>
      </c>
      <c r="I27" s="27" t="s">
        <v>65</v>
      </c>
      <c r="J27" s="27">
        <v>9</v>
      </c>
      <c r="K27" s="27">
        <v>6</v>
      </c>
      <c r="L27" s="27" t="s">
        <v>73</v>
      </c>
      <c r="M27" s="27">
        <v>0</v>
      </c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>
        <v>10</v>
      </c>
      <c r="D28" s="27">
        <v>1</v>
      </c>
      <c r="E28" s="27">
        <v>9</v>
      </c>
      <c r="F28" s="27"/>
      <c r="G28" s="27">
        <v>89</v>
      </c>
      <c r="H28" s="27">
        <v>1029</v>
      </c>
      <c r="I28" s="27" t="s">
        <v>26</v>
      </c>
      <c r="J28" s="27">
        <v>11</v>
      </c>
      <c r="K28" s="27">
        <v>0</v>
      </c>
      <c r="L28" s="27" t="s">
        <v>77</v>
      </c>
      <c r="M28" s="27">
        <v>0</v>
      </c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>
        <v>11</v>
      </c>
      <c r="D29" s="27">
        <v>2</v>
      </c>
      <c r="E29" s="27">
        <v>8</v>
      </c>
      <c r="F29" s="27"/>
      <c r="G29" s="27">
        <v>82</v>
      </c>
      <c r="H29" s="27">
        <v>1023</v>
      </c>
      <c r="I29" s="27" t="s">
        <v>24</v>
      </c>
      <c r="J29" s="27">
        <v>10</v>
      </c>
      <c r="K29" s="27">
        <v>0</v>
      </c>
      <c r="L29" s="27" t="s">
        <v>77</v>
      </c>
      <c r="M29" s="27">
        <v>0</v>
      </c>
      <c r="N29" s="27">
        <v>0</v>
      </c>
      <c r="O29" s="30"/>
    </row>
    <row r="30" spans="1:15" ht="12.95" x14ac:dyDescent="0.3">
      <c r="A30" s="7">
        <v>28</v>
      </c>
      <c r="B30" s="27">
        <v>11</v>
      </c>
      <c r="C30" s="27">
        <v>11</v>
      </c>
      <c r="D30" s="27">
        <v>4</v>
      </c>
      <c r="E30" s="27">
        <v>10</v>
      </c>
      <c r="F30" s="27"/>
      <c r="G30" s="27">
        <v>95</v>
      </c>
      <c r="H30" s="27">
        <v>1021</v>
      </c>
      <c r="I30" s="27" t="s">
        <v>26</v>
      </c>
      <c r="J30" s="27">
        <v>9</v>
      </c>
      <c r="K30" s="27">
        <v>7</v>
      </c>
      <c r="L30" s="27" t="s">
        <v>32</v>
      </c>
      <c r="M30" s="27"/>
      <c r="N30" s="27"/>
      <c r="O30" s="30"/>
    </row>
    <row r="31" spans="1:15" ht="12.95" x14ac:dyDescent="0.3">
      <c r="A31" s="7">
        <v>29</v>
      </c>
      <c r="B31" s="27"/>
      <c r="C31" s="27"/>
      <c r="D31" s="27"/>
      <c r="E31" s="27"/>
      <c r="F31" s="27"/>
      <c r="G31" s="27"/>
      <c r="H31" s="27"/>
      <c r="I31" s="9"/>
      <c r="J31" s="27"/>
      <c r="K31" s="27"/>
      <c r="L31" s="9"/>
      <c r="M31" s="27"/>
      <c r="N31" s="27"/>
      <c r="O31" s="30"/>
    </row>
    <row r="32" spans="1:15" ht="12.95" x14ac:dyDescent="0.3">
      <c r="A32" s="7">
        <v>30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30"/>
    </row>
    <row r="33" spans="1:15" ht="12.95" x14ac:dyDescent="0.3">
      <c r="A33" s="7">
        <v>31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30"/>
    </row>
    <row r="34" spans="1:15" ht="12.95" x14ac:dyDescent="0.3">
      <c r="B34" s="10" t="s">
        <v>49</v>
      </c>
      <c r="H34" s="32"/>
      <c r="M34" s="33"/>
      <c r="N34" s="34"/>
    </row>
    <row r="35" spans="1:15" ht="13.5" thickBot="1" x14ac:dyDescent="0.35">
      <c r="H35" s="32"/>
      <c r="M35" s="36" t="s">
        <v>50</v>
      </c>
      <c r="N35" s="37" t="s">
        <v>50</v>
      </c>
    </row>
    <row r="36" spans="1:15" ht="20.25" customHeight="1" x14ac:dyDescent="0.3">
      <c r="B36" s="11" t="s">
        <v>51</v>
      </c>
      <c r="C36" s="38">
        <f>AVERAGE(C3:C33)</f>
        <v>10.464285714285714</v>
      </c>
      <c r="D36" s="38">
        <f>AVERAGE(D3:D33)</f>
        <v>3.7857142857142856</v>
      </c>
      <c r="E36" s="38">
        <f>AVERAGE(E3:E33)</f>
        <v>8.8928571428571423</v>
      </c>
      <c r="F36" s="38"/>
      <c r="G36" s="38">
        <f>AVERAGE(G3:G33)</f>
        <v>84.035714285714292</v>
      </c>
      <c r="H36" s="39">
        <f>AVERAGE(H3:H33)</f>
        <v>1012.5714285714286</v>
      </c>
      <c r="I36" s="40"/>
      <c r="J36" s="41">
        <f>AVERAGE(J3:J33)</f>
        <v>12.535714285714286</v>
      </c>
      <c r="K36" s="42">
        <f>AVERAGE(K3:K33)</f>
        <v>6.1428571428571432</v>
      </c>
      <c r="L36" s="40"/>
      <c r="M36" s="12" t="s">
        <v>12</v>
      </c>
      <c r="N36" s="13" t="s">
        <v>13</v>
      </c>
    </row>
    <row r="37" spans="1:15" ht="19.5" customHeight="1" thickBot="1" x14ac:dyDescent="0.35">
      <c r="B37" s="14" t="s">
        <v>52</v>
      </c>
      <c r="C37" s="13">
        <f>MAX(C3:C33)</f>
        <v>15</v>
      </c>
      <c r="D37" s="13">
        <f>MAX(D3:D33)</f>
        <v>8</v>
      </c>
      <c r="E37" s="13">
        <f>MAX(E3:E33)</f>
        <v>14</v>
      </c>
      <c r="F37" s="13"/>
      <c r="G37" s="13">
        <f>MAX(G3:G33)</f>
        <v>97</v>
      </c>
      <c r="H37" s="43">
        <f>MAX(H3:H33)</f>
        <v>1032</v>
      </c>
      <c r="I37" s="44"/>
      <c r="J37" s="45">
        <f>MAX(J3:J33)</f>
        <v>23</v>
      </c>
      <c r="K37" s="46">
        <f>MAX(K3:K33)</f>
        <v>8</v>
      </c>
      <c r="L37" s="44"/>
      <c r="M37" s="47">
        <f>SUM(M3:M33)</f>
        <v>76.200000000000017</v>
      </c>
      <c r="N37" s="48">
        <f>SUM(N3:N33)</f>
        <v>0</v>
      </c>
    </row>
    <row r="38" spans="1:15" ht="20.25" customHeight="1" thickBot="1" x14ac:dyDescent="0.35">
      <c r="B38" s="15" t="s">
        <v>53</v>
      </c>
      <c r="C38" s="49">
        <f>MIN(C3:C33)</f>
        <v>7</v>
      </c>
      <c r="D38" s="49">
        <f>MIN(D3:D33)</f>
        <v>1</v>
      </c>
      <c r="E38" s="49">
        <f>MIN(E3:E33)</f>
        <v>4</v>
      </c>
      <c r="F38" s="49"/>
      <c r="G38" s="49">
        <f>MIN(G3:G33)</f>
        <v>66</v>
      </c>
      <c r="H38" s="50">
        <f>MIN(H3:H33)</f>
        <v>983</v>
      </c>
      <c r="I38" s="44"/>
      <c r="J38" s="51">
        <f>MIN(J3:J33)</f>
        <v>6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3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35">
      <c r="J40" s="59" t="s">
        <v>56</v>
      </c>
      <c r="K40" s="60" t="s">
        <v>57</v>
      </c>
    </row>
    <row r="41" spans="1:15" ht="13.5" thickBot="1" x14ac:dyDescent="0.3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2</v>
      </c>
    </row>
    <row r="42" spans="1:15" ht="13.5" thickBot="1" x14ac:dyDescent="0.3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35">
      <c r="B43" s="24">
        <f>COUNTIF(D3:D33,"&lt;=0")</f>
        <v>0</v>
      </c>
      <c r="C43" s="17"/>
      <c r="D43" s="24">
        <f>COUNTIF(M3:M33,"&gt;0")</f>
        <v>16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ht="12.95" x14ac:dyDescent="0.3">
      <c r="J44" s="65" t="s">
        <v>71</v>
      </c>
      <c r="K44" s="64">
        <f t="shared" si="0"/>
        <v>0</v>
      </c>
    </row>
    <row r="45" spans="1:15" ht="12.95" x14ac:dyDescent="0.3">
      <c r="J45" s="65" t="s">
        <v>48</v>
      </c>
      <c r="K45" s="64">
        <f t="shared" si="0"/>
        <v>0</v>
      </c>
    </row>
    <row r="46" spans="1:15" ht="12.95" x14ac:dyDescent="0.3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5</v>
      </c>
    </row>
    <row r="49" spans="10:11" x14ac:dyDescent="0.2">
      <c r="J49" s="65" t="s">
        <v>15</v>
      </c>
      <c r="K49" s="64">
        <f t="shared" si="0"/>
        <v>5</v>
      </c>
    </row>
    <row r="50" spans="10:11" x14ac:dyDescent="0.2">
      <c r="J50" s="65" t="s">
        <v>73</v>
      </c>
      <c r="K50" s="64">
        <f t="shared" si="0"/>
        <v>16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26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0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0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0</v>
      </c>
    </row>
    <row r="207" spans="2:14" x14ac:dyDescent="0.2">
      <c r="B207" s="26"/>
      <c r="C207" s="74" t="s">
        <v>63</v>
      </c>
      <c r="D207" s="66">
        <f>COUNTIF(I3:I33,"ENE")</f>
        <v>0</v>
      </c>
    </row>
    <row r="208" spans="2:14" x14ac:dyDescent="0.2">
      <c r="B208" s="26"/>
      <c r="C208" s="73" t="s">
        <v>38</v>
      </c>
      <c r="D208" s="66">
        <f>COUNTIF(I3:I33,"E")</f>
        <v>0</v>
      </c>
    </row>
    <row r="209" spans="2:4" x14ac:dyDescent="0.2">
      <c r="B209" s="26"/>
      <c r="C209" s="75" t="s">
        <v>22</v>
      </c>
      <c r="D209" s="66">
        <f>COUNTIF(I3:I33,"ESE")</f>
        <v>0</v>
      </c>
    </row>
    <row r="210" spans="2:4" x14ac:dyDescent="0.2">
      <c r="B210" s="26"/>
      <c r="C210" s="73" t="s">
        <v>24</v>
      </c>
      <c r="D210" s="66">
        <f>COUNTIF(I3:I33,"SE")</f>
        <v>1</v>
      </c>
    </row>
    <row r="211" spans="2:4" x14ac:dyDescent="0.2">
      <c r="B211" s="26"/>
      <c r="C211" s="75" t="s">
        <v>26</v>
      </c>
      <c r="D211" s="66">
        <f>COUNTIF(I3:I33,"SSE")</f>
        <v>4</v>
      </c>
    </row>
    <row r="212" spans="2:4" x14ac:dyDescent="0.2">
      <c r="C212" s="73" t="s">
        <v>47</v>
      </c>
      <c r="D212" s="66">
        <f>COUNTIF(I3:I33,"S")</f>
        <v>2</v>
      </c>
    </row>
    <row r="213" spans="2:4" x14ac:dyDescent="0.2">
      <c r="C213" s="75" t="s">
        <v>44</v>
      </c>
      <c r="D213" s="66">
        <f>COUNTIF(I3:I33,"SSW")</f>
        <v>3</v>
      </c>
    </row>
    <row r="214" spans="2:4" x14ac:dyDescent="0.2">
      <c r="C214" s="73" t="s">
        <v>19</v>
      </c>
      <c r="D214" s="66">
        <f>COUNTIF(I3:I33,"SW")</f>
        <v>6</v>
      </c>
    </row>
    <row r="215" spans="2:4" x14ac:dyDescent="0.2">
      <c r="C215" s="75" t="s">
        <v>64</v>
      </c>
      <c r="D215" s="66">
        <f>COUNTIF(I3:I33,"WSW")</f>
        <v>4</v>
      </c>
    </row>
    <row r="216" spans="2:4" x14ac:dyDescent="0.2">
      <c r="C216" s="73" t="s">
        <v>65</v>
      </c>
      <c r="D216" s="66">
        <f>COUNTIF(I3:I33,"W")</f>
        <v>8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0</v>
      </c>
    </row>
    <row r="219" spans="2:4" ht="13.5" thickBot="1" x14ac:dyDescent="0.25">
      <c r="C219" s="75" t="s">
        <v>17</v>
      </c>
      <c r="D219" s="64">
        <f>COUNTIF(I3:I33,"NNW")</f>
        <v>0</v>
      </c>
    </row>
    <row r="220" spans="2:4" ht="13.5" thickBot="1" x14ac:dyDescent="0.25">
      <c r="C220" s="76" t="s">
        <v>68</v>
      </c>
      <c r="D220" s="62">
        <f>SUM(D204:D219)</f>
        <v>28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I10" sqref="I10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9.14062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9.14062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9.14062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9.14062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9.14062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9.14062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9.14062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9.14062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9.14062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9.14062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9.14062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9.14062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9.14062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9.14062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9.14062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9.14062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9.14062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9.14062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9.14062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9.14062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9.14062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9.14062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9.14062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9.14062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9.14062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9.14062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9.14062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9.14062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9.14062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9.14062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9.14062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9.14062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9.14062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9.14062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9.14062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9.14062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9.14062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9.14062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9.14062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9.14062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9.14062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9.14062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9.14062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9.14062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9.14062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9.14062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9.14062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9.14062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9.14062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9.14062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9.14062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9.14062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9.14062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9.14062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9.14062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9.14062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9.14062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9.14062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9.14062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9.14062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9.14062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9.14062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9.14062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9.140625" style="26"/>
  </cols>
  <sheetData>
    <row r="1" spans="1:15" ht="13.5" thickBot="1" x14ac:dyDescent="0.35">
      <c r="A1" s="1"/>
      <c r="B1" s="79" t="s">
        <v>86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2.95" x14ac:dyDescent="0.3">
      <c r="A3" s="7">
        <v>1</v>
      </c>
      <c r="B3" s="27">
        <v>11</v>
      </c>
      <c r="C3" s="28">
        <v>8</v>
      </c>
      <c r="D3" s="28">
        <v>0</v>
      </c>
      <c r="E3" s="28"/>
      <c r="F3" s="28"/>
      <c r="G3" s="28"/>
      <c r="H3" s="28"/>
      <c r="I3" s="8" t="s">
        <v>17</v>
      </c>
      <c r="J3" s="28">
        <v>8</v>
      </c>
      <c r="K3" s="28"/>
      <c r="L3" s="28"/>
      <c r="M3" s="28">
        <v>0</v>
      </c>
      <c r="N3" s="27">
        <v>0</v>
      </c>
      <c r="O3" s="29" t="s">
        <v>16</v>
      </c>
    </row>
    <row r="4" spans="1:15" ht="12.95" x14ac:dyDescent="0.3">
      <c r="A4" s="7">
        <v>2</v>
      </c>
      <c r="B4" s="27">
        <v>11</v>
      </c>
      <c r="C4" s="27">
        <v>7</v>
      </c>
      <c r="D4" s="27">
        <v>5</v>
      </c>
      <c r="E4" s="27"/>
      <c r="F4" s="27"/>
      <c r="G4" s="27"/>
      <c r="H4" s="27"/>
      <c r="I4" s="9" t="s">
        <v>22</v>
      </c>
      <c r="J4" s="27">
        <v>9</v>
      </c>
      <c r="K4" s="27"/>
      <c r="L4" s="27"/>
      <c r="M4" s="27">
        <v>2.4</v>
      </c>
      <c r="N4" s="27">
        <v>0</v>
      </c>
      <c r="O4" s="29" t="s">
        <v>18</v>
      </c>
    </row>
    <row r="5" spans="1:15" ht="12.95" x14ac:dyDescent="0.3">
      <c r="A5" s="7">
        <v>3</v>
      </c>
      <c r="B5" s="27">
        <v>11</v>
      </c>
      <c r="C5" s="27">
        <v>11</v>
      </c>
      <c r="D5" s="27">
        <v>6</v>
      </c>
      <c r="E5" s="27"/>
      <c r="F5" s="27"/>
      <c r="G5" s="27"/>
      <c r="H5" s="27"/>
      <c r="I5" s="27" t="s">
        <v>22</v>
      </c>
      <c r="J5" s="27">
        <v>6</v>
      </c>
      <c r="K5" s="27"/>
      <c r="L5" s="27"/>
      <c r="M5" s="27">
        <v>2.8</v>
      </c>
      <c r="N5" s="27">
        <v>0</v>
      </c>
      <c r="O5" s="29" t="s">
        <v>21</v>
      </c>
    </row>
    <row r="6" spans="1:15" ht="12.95" x14ac:dyDescent="0.3">
      <c r="A6" s="7">
        <v>4</v>
      </c>
      <c r="B6" s="27">
        <v>11</v>
      </c>
      <c r="C6" s="27">
        <v>9</v>
      </c>
      <c r="D6" s="27">
        <v>4</v>
      </c>
      <c r="E6" s="27"/>
      <c r="F6" s="27"/>
      <c r="G6" s="27"/>
      <c r="H6" s="27"/>
      <c r="I6" s="9" t="s">
        <v>67</v>
      </c>
      <c r="J6" s="27">
        <v>8</v>
      </c>
      <c r="K6" s="27"/>
      <c r="L6" s="27"/>
      <c r="M6" s="27">
        <v>3.2</v>
      </c>
      <c r="N6" s="27">
        <v>0</v>
      </c>
      <c r="O6" s="29" t="s">
        <v>23</v>
      </c>
    </row>
    <row r="7" spans="1:15" ht="12.95" x14ac:dyDescent="0.3">
      <c r="A7" s="7">
        <v>5</v>
      </c>
      <c r="B7" s="27">
        <v>11</v>
      </c>
      <c r="C7" s="27">
        <v>8</v>
      </c>
      <c r="D7" s="27">
        <v>3</v>
      </c>
      <c r="E7" s="27"/>
      <c r="F7" s="27"/>
      <c r="G7" s="27"/>
      <c r="H7" s="27"/>
      <c r="I7" s="9" t="s">
        <v>17</v>
      </c>
      <c r="J7" s="27">
        <v>10</v>
      </c>
      <c r="K7" s="27"/>
      <c r="L7" s="27"/>
      <c r="M7" s="27">
        <v>0</v>
      </c>
      <c r="N7" s="27">
        <v>0</v>
      </c>
      <c r="O7" s="29" t="s">
        <v>25</v>
      </c>
    </row>
    <row r="8" spans="1:15" ht="12.95" x14ac:dyDescent="0.3">
      <c r="A8" s="7">
        <v>6</v>
      </c>
      <c r="B8" s="27">
        <v>11</v>
      </c>
      <c r="C8" s="27">
        <v>8</v>
      </c>
      <c r="D8" s="27">
        <v>2</v>
      </c>
      <c r="E8" s="27"/>
      <c r="F8" s="27"/>
      <c r="G8" s="27"/>
      <c r="H8" s="27"/>
      <c r="I8" s="9" t="s">
        <v>28</v>
      </c>
      <c r="J8" s="27">
        <v>7</v>
      </c>
      <c r="K8" s="27"/>
      <c r="L8" s="27"/>
      <c r="M8" s="27">
        <v>0</v>
      </c>
      <c r="N8" s="27">
        <v>0</v>
      </c>
      <c r="O8" s="29" t="s">
        <v>27</v>
      </c>
    </row>
    <row r="9" spans="1:15" ht="12.95" x14ac:dyDescent="0.3">
      <c r="A9" s="7">
        <v>7</v>
      </c>
      <c r="B9" s="27">
        <v>11</v>
      </c>
      <c r="C9" s="27">
        <v>8</v>
      </c>
      <c r="D9" s="27">
        <v>1</v>
      </c>
      <c r="E9" s="27"/>
      <c r="F9" s="27"/>
      <c r="G9" s="27"/>
      <c r="H9" s="27"/>
      <c r="I9" s="27" t="s">
        <v>38</v>
      </c>
      <c r="J9" s="27">
        <v>11</v>
      </c>
      <c r="K9" s="27"/>
      <c r="L9" s="27"/>
      <c r="M9" s="27">
        <v>0</v>
      </c>
      <c r="N9" s="27">
        <v>0</v>
      </c>
      <c r="O9" s="29" t="s">
        <v>29</v>
      </c>
    </row>
    <row r="10" spans="1:15" ht="12.95" x14ac:dyDescent="0.3">
      <c r="A10" s="7">
        <v>8</v>
      </c>
      <c r="B10" s="27">
        <v>11</v>
      </c>
      <c r="C10" s="27">
        <v>11</v>
      </c>
      <c r="D10" s="27">
        <v>0</v>
      </c>
      <c r="E10" s="27"/>
      <c r="F10" s="27"/>
      <c r="G10" s="27"/>
      <c r="H10" s="27"/>
      <c r="I10" s="9" t="s">
        <v>24</v>
      </c>
      <c r="J10" s="27">
        <v>12</v>
      </c>
      <c r="K10" s="27"/>
      <c r="L10" s="27"/>
      <c r="M10" s="27">
        <v>0</v>
      </c>
      <c r="N10" s="27">
        <v>0</v>
      </c>
      <c r="O10" s="29" t="s">
        <v>31</v>
      </c>
    </row>
    <row r="11" spans="1:15" ht="12.95" x14ac:dyDescent="0.3">
      <c r="A11" s="7">
        <v>9</v>
      </c>
      <c r="B11" s="27">
        <v>11</v>
      </c>
      <c r="C11" s="27">
        <v>12</v>
      </c>
      <c r="D11" s="27">
        <v>6</v>
      </c>
      <c r="E11" s="27"/>
      <c r="F11" s="27"/>
      <c r="G11" s="27"/>
      <c r="H11" s="27"/>
      <c r="I11" s="9" t="s">
        <v>26</v>
      </c>
      <c r="J11" s="27">
        <v>12</v>
      </c>
      <c r="K11" s="27"/>
      <c r="L11" s="9"/>
      <c r="M11" s="27">
        <v>0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14</v>
      </c>
      <c r="D12" s="27">
        <v>8</v>
      </c>
      <c r="E12" s="27"/>
      <c r="F12" s="27"/>
      <c r="G12" s="27"/>
      <c r="H12" s="27"/>
      <c r="I12" s="9" t="s">
        <v>24</v>
      </c>
      <c r="J12" s="27">
        <v>11</v>
      </c>
      <c r="K12" s="27"/>
      <c r="L12" s="27"/>
      <c r="M12" s="27">
        <v>0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12</v>
      </c>
      <c r="D13" s="27">
        <v>8</v>
      </c>
      <c r="E13" s="27"/>
      <c r="F13" s="27"/>
      <c r="G13" s="27"/>
      <c r="H13" s="27"/>
      <c r="I13" s="27" t="s">
        <v>24</v>
      </c>
      <c r="J13" s="27">
        <v>14</v>
      </c>
      <c r="K13" s="27"/>
      <c r="L13" s="27"/>
      <c r="M13" s="27">
        <v>4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12</v>
      </c>
      <c r="D14" s="27">
        <v>6</v>
      </c>
      <c r="E14" s="27"/>
      <c r="F14" s="27"/>
      <c r="G14" s="27"/>
      <c r="H14" s="27"/>
      <c r="I14" s="9" t="s">
        <v>26</v>
      </c>
      <c r="J14" s="27">
        <v>13</v>
      </c>
      <c r="K14" s="27"/>
      <c r="L14" s="27"/>
      <c r="M14" s="27">
        <v>1.2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12</v>
      </c>
      <c r="D15" s="27">
        <v>5</v>
      </c>
      <c r="E15" s="27"/>
      <c r="F15" s="27"/>
      <c r="G15" s="27"/>
      <c r="H15" s="27"/>
      <c r="I15" s="27" t="s">
        <v>24</v>
      </c>
      <c r="J15" s="27">
        <v>14</v>
      </c>
      <c r="K15" s="27"/>
      <c r="L15" s="27"/>
      <c r="M15" s="27">
        <v>3.4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13</v>
      </c>
      <c r="D16" s="27">
        <v>2</v>
      </c>
      <c r="E16" s="27"/>
      <c r="F16" s="27"/>
      <c r="G16" s="27"/>
      <c r="H16" s="27"/>
      <c r="I16" s="27" t="s">
        <v>19</v>
      </c>
      <c r="J16" s="27">
        <v>8</v>
      </c>
      <c r="K16" s="27"/>
      <c r="L16" s="27"/>
      <c r="M16" s="27">
        <v>0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14</v>
      </c>
      <c r="D17" s="27">
        <v>0</v>
      </c>
      <c r="E17" s="27"/>
      <c r="F17" s="27"/>
      <c r="G17" s="27"/>
      <c r="H17" s="27"/>
      <c r="I17" s="27" t="s">
        <v>44</v>
      </c>
      <c r="J17" s="27">
        <v>7</v>
      </c>
      <c r="K17" s="27"/>
      <c r="L17" s="27"/>
      <c r="M17" s="27">
        <v>0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10</v>
      </c>
      <c r="D18" s="27">
        <v>4</v>
      </c>
      <c r="E18" s="27"/>
      <c r="F18" s="27"/>
      <c r="G18" s="27"/>
      <c r="H18" s="27"/>
      <c r="I18" s="27" t="s">
        <v>67</v>
      </c>
      <c r="J18" s="27">
        <v>8</v>
      </c>
      <c r="K18" s="27"/>
      <c r="L18" s="27"/>
      <c r="M18" s="27">
        <v>16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13</v>
      </c>
      <c r="D19" s="27">
        <v>2</v>
      </c>
      <c r="E19" s="27"/>
      <c r="F19" s="27"/>
      <c r="G19" s="27"/>
      <c r="H19" s="27"/>
      <c r="I19" s="27" t="s">
        <v>19</v>
      </c>
      <c r="J19" s="27">
        <v>9</v>
      </c>
      <c r="K19" s="27"/>
      <c r="L19" s="27"/>
      <c r="M19" s="27">
        <v>0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15</v>
      </c>
      <c r="D20" s="27">
        <v>1</v>
      </c>
      <c r="E20" s="27"/>
      <c r="F20" s="27"/>
      <c r="G20" s="27"/>
      <c r="H20" s="27"/>
      <c r="I20" s="27" t="s">
        <v>38</v>
      </c>
      <c r="J20" s="27">
        <v>8</v>
      </c>
      <c r="K20" s="27"/>
      <c r="L20" s="27"/>
      <c r="M20" s="27">
        <v>0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14</v>
      </c>
      <c r="D21" s="27">
        <v>5</v>
      </c>
      <c r="E21" s="27"/>
      <c r="F21" s="27"/>
      <c r="G21" s="27"/>
      <c r="H21" s="27"/>
      <c r="I21" s="27" t="s">
        <v>38</v>
      </c>
      <c r="J21" s="27">
        <v>13</v>
      </c>
      <c r="K21" s="27"/>
      <c r="L21" s="27"/>
      <c r="M21" s="27">
        <v>0</v>
      </c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>
        <v>11</v>
      </c>
      <c r="D22" s="27">
        <v>2</v>
      </c>
      <c r="E22" s="27"/>
      <c r="F22" s="27"/>
      <c r="G22" s="27"/>
      <c r="H22" s="27"/>
      <c r="I22" s="27" t="s">
        <v>63</v>
      </c>
      <c r="J22" s="27">
        <v>8</v>
      </c>
      <c r="K22" s="27"/>
      <c r="L22" s="27"/>
      <c r="M22" s="27">
        <v>0</v>
      </c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>
        <v>13</v>
      </c>
      <c r="D23" s="27">
        <v>-1</v>
      </c>
      <c r="E23" s="27"/>
      <c r="F23" s="27"/>
      <c r="G23" s="27"/>
      <c r="H23" s="27"/>
      <c r="I23" s="27" t="s">
        <v>24</v>
      </c>
      <c r="J23" s="27">
        <v>5</v>
      </c>
      <c r="K23" s="27"/>
      <c r="L23" s="27"/>
      <c r="M23" s="27">
        <v>0</v>
      </c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>
        <v>18</v>
      </c>
      <c r="D24" s="27">
        <v>7</v>
      </c>
      <c r="E24" s="27"/>
      <c r="F24" s="27"/>
      <c r="G24" s="27"/>
      <c r="H24" s="27"/>
      <c r="I24" s="27" t="s">
        <v>22</v>
      </c>
      <c r="J24" s="27">
        <v>8</v>
      </c>
      <c r="K24" s="27"/>
      <c r="L24" s="27"/>
      <c r="M24" s="27">
        <v>0</v>
      </c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>
        <v>18</v>
      </c>
      <c r="D25" s="27">
        <v>4</v>
      </c>
      <c r="E25" s="27"/>
      <c r="F25" s="27"/>
      <c r="G25" s="27"/>
      <c r="H25" s="27"/>
      <c r="I25" s="27" t="s">
        <v>17</v>
      </c>
      <c r="J25" s="27">
        <v>6</v>
      </c>
      <c r="K25" s="27"/>
      <c r="L25" s="27"/>
      <c r="M25" s="27">
        <v>0</v>
      </c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>
        <v>18</v>
      </c>
      <c r="D26" s="27">
        <v>3</v>
      </c>
      <c r="E26" s="31"/>
      <c r="F26" s="27"/>
      <c r="G26" s="27"/>
      <c r="H26" s="27"/>
      <c r="I26" s="27" t="s">
        <v>67</v>
      </c>
      <c r="J26" s="27">
        <v>4</v>
      </c>
      <c r="K26" s="27"/>
      <c r="L26" s="27"/>
      <c r="M26" s="27">
        <v>0</v>
      </c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>
        <v>17</v>
      </c>
      <c r="D27" s="27">
        <v>2</v>
      </c>
      <c r="E27" s="27"/>
      <c r="F27" s="27"/>
      <c r="G27" s="27"/>
      <c r="H27" s="27"/>
      <c r="I27" s="27" t="s">
        <v>63</v>
      </c>
      <c r="J27" s="27">
        <v>7</v>
      </c>
      <c r="K27" s="27"/>
      <c r="L27" s="27"/>
      <c r="M27" s="27">
        <v>0</v>
      </c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>
        <v>18</v>
      </c>
      <c r="D28" s="27">
        <v>3</v>
      </c>
      <c r="E28" s="27"/>
      <c r="F28" s="27"/>
      <c r="G28" s="27"/>
      <c r="H28" s="27"/>
      <c r="I28" s="27" t="s">
        <v>63</v>
      </c>
      <c r="J28" s="27">
        <v>8</v>
      </c>
      <c r="K28" s="27"/>
      <c r="L28" s="27"/>
      <c r="M28" s="27">
        <v>0</v>
      </c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>
        <v>13</v>
      </c>
      <c r="D29" s="27">
        <v>3</v>
      </c>
      <c r="E29" s="27"/>
      <c r="F29" s="27"/>
      <c r="G29" s="27"/>
      <c r="H29" s="27"/>
      <c r="I29" s="27" t="s">
        <v>38</v>
      </c>
      <c r="J29" s="27">
        <v>6</v>
      </c>
      <c r="K29" s="27"/>
      <c r="L29" s="27"/>
      <c r="M29" s="27">
        <v>0</v>
      </c>
      <c r="N29" s="27">
        <v>0</v>
      </c>
      <c r="O29" s="30"/>
    </row>
    <row r="30" spans="1:15" ht="12.95" x14ac:dyDescent="0.3">
      <c r="A30" s="7">
        <v>28</v>
      </c>
      <c r="B30" s="27">
        <v>11</v>
      </c>
      <c r="C30" s="27">
        <v>15</v>
      </c>
      <c r="D30" s="27">
        <v>1</v>
      </c>
      <c r="E30" s="27"/>
      <c r="F30" s="27"/>
      <c r="G30" s="27"/>
      <c r="H30" s="27"/>
      <c r="I30" s="27" t="s">
        <v>24</v>
      </c>
      <c r="J30" s="27">
        <v>4</v>
      </c>
      <c r="K30" s="27"/>
      <c r="L30" s="27"/>
      <c r="M30" s="27">
        <v>0</v>
      </c>
      <c r="N30" s="27">
        <v>0</v>
      </c>
      <c r="O30" s="30"/>
    </row>
    <row r="31" spans="1:15" ht="12.95" x14ac:dyDescent="0.3">
      <c r="A31" s="7">
        <v>29</v>
      </c>
      <c r="B31" s="27">
        <v>11</v>
      </c>
      <c r="C31" s="27">
        <v>9</v>
      </c>
      <c r="D31" s="27">
        <v>4</v>
      </c>
      <c r="E31" s="27"/>
      <c r="F31" s="27"/>
      <c r="G31" s="27"/>
      <c r="H31" s="27"/>
      <c r="I31" s="9" t="s">
        <v>28</v>
      </c>
      <c r="J31" s="27">
        <v>5</v>
      </c>
      <c r="K31" s="27"/>
      <c r="L31" s="9"/>
      <c r="M31" s="27">
        <v>0</v>
      </c>
      <c r="N31" s="27">
        <v>0</v>
      </c>
      <c r="O31" s="30"/>
    </row>
    <row r="32" spans="1:15" ht="12.95" x14ac:dyDescent="0.3">
      <c r="A32" s="7">
        <v>30</v>
      </c>
      <c r="B32" s="27">
        <v>11</v>
      </c>
      <c r="C32" s="27">
        <v>8</v>
      </c>
      <c r="D32" s="27">
        <v>2</v>
      </c>
      <c r="E32" s="27"/>
      <c r="F32" s="27"/>
      <c r="G32" s="27"/>
      <c r="H32" s="27"/>
      <c r="I32" s="27" t="s">
        <v>28</v>
      </c>
      <c r="J32" s="27">
        <v>8</v>
      </c>
      <c r="K32" s="27"/>
      <c r="L32" s="27"/>
      <c r="M32" s="27">
        <v>0.8</v>
      </c>
      <c r="N32" s="27">
        <v>0</v>
      </c>
      <c r="O32" s="30"/>
    </row>
    <row r="33" spans="1:15" ht="12.95" x14ac:dyDescent="0.3">
      <c r="A33" s="7">
        <v>31</v>
      </c>
      <c r="B33" s="27">
        <v>11</v>
      </c>
      <c r="C33" s="27">
        <v>6</v>
      </c>
      <c r="D33" s="27">
        <v>0</v>
      </c>
      <c r="E33" s="27"/>
      <c r="F33" s="27"/>
      <c r="G33" s="27"/>
      <c r="H33" s="27"/>
      <c r="I33" s="27" t="s">
        <v>17</v>
      </c>
      <c r="J33" s="27">
        <v>12</v>
      </c>
      <c r="K33" s="27"/>
      <c r="L33" s="27"/>
      <c r="M33" s="27">
        <v>0.4</v>
      </c>
      <c r="N33" s="27">
        <v>0</v>
      </c>
      <c r="O33" s="30"/>
    </row>
    <row r="34" spans="1:15" ht="12.95" x14ac:dyDescent="0.3">
      <c r="B34" s="10" t="s">
        <v>49</v>
      </c>
      <c r="H34" s="32"/>
      <c r="M34" s="33"/>
      <c r="N34" s="34"/>
    </row>
    <row r="35" spans="1:15" ht="13.5" thickBot="1" x14ac:dyDescent="0.35">
      <c r="H35" s="32"/>
      <c r="M35" s="36" t="s">
        <v>50</v>
      </c>
      <c r="N35" s="37" t="s">
        <v>50</v>
      </c>
    </row>
    <row r="36" spans="1:15" ht="20.25" customHeight="1" x14ac:dyDescent="0.3">
      <c r="B36" s="11" t="s">
        <v>51</v>
      </c>
      <c r="C36" s="38">
        <f>AVERAGE(C3:C33)</f>
        <v>12.096774193548388</v>
      </c>
      <c r="D36" s="38">
        <f>AVERAGE(D3:D33)</f>
        <v>3.161290322580645</v>
      </c>
      <c r="E36" s="38" t="e">
        <f>AVERAGE(E3:E33)</f>
        <v>#DIV/0!</v>
      </c>
      <c r="F36" s="38"/>
      <c r="G36" s="38" t="e">
        <f>AVERAGE(G3:G33)</f>
        <v>#DIV/0!</v>
      </c>
      <c r="H36" s="39" t="e">
        <f>AVERAGE(H3:H33)</f>
        <v>#DIV/0!</v>
      </c>
      <c r="I36" s="40"/>
      <c r="J36" s="41">
        <f>AVERAGE(J3:J33)</f>
        <v>8.67741935483871</v>
      </c>
      <c r="K36" s="42" t="e">
        <f>AVERAGE(K3:K33)</f>
        <v>#DIV/0!</v>
      </c>
      <c r="L36" s="40"/>
      <c r="M36" s="12" t="s">
        <v>12</v>
      </c>
      <c r="N36" s="13" t="s">
        <v>13</v>
      </c>
    </row>
    <row r="37" spans="1:15" ht="19.5" customHeight="1" thickBot="1" x14ac:dyDescent="0.35">
      <c r="B37" s="14" t="s">
        <v>52</v>
      </c>
      <c r="C37" s="13">
        <f>MAX(C3:C33)</f>
        <v>18</v>
      </c>
      <c r="D37" s="13">
        <f>MAX(D3:D33)</f>
        <v>8</v>
      </c>
      <c r="E37" s="13">
        <f>MAX(E3:E33)</f>
        <v>0</v>
      </c>
      <c r="F37" s="13"/>
      <c r="G37" s="13">
        <f>MAX(G3:G33)</f>
        <v>0</v>
      </c>
      <c r="H37" s="43">
        <f>MAX(H3:H33)</f>
        <v>0</v>
      </c>
      <c r="I37" s="44"/>
      <c r="J37" s="45">
        <f>MAX(J3:J33)</f>
        <v>14</v>
      </c>
      <c r="K37" s="46">
        <f>MAX(K3:K33)</f>
        <v>0</v>
      </c>
      <c r="L37" s="44"/>
      <c r="M37" s="47">
        <f>SUM(M3:M33)</f>
        <v>34.199999999999996</v>
      </c>
      <c r="N37" s="48">
        <f>SUM(N3:N33)</f>
        <v>0</v>
      </c>
    </row>
    <row r="38" spans="1:15" ht="20.25" customHeight="1" thickBot="1" x14ac:dyDescent="0.35">
      <c r="B38" s="15" t="s">
        <v>53</v>
      </c>
      <c r="C38" s="49">
        <f>MIN(C3:C33)</f>
        <v>6</v>
      </c>
      <c r="D38" s="49">
        <f>MIN(D3:D33)</f>
        <v>-1</v>
      </c>
      <c r="E38" s="49">
        <f>MIN(E3:E33)</f>
        <v>0</v>
      </c>
      <c r="F38" s="49"/>
      <c r="G38" s="49">
        <f>MIN(G3:G33)</f>
        <v>0</v>
      </c>
      <c r="H38" s="50">
        <f>MIN(H3:H33)</f>
        <v>0</v>
      </c>
      <c r="I38" s="44"/>
      <c r="J38" s="51">
        <f>MIN(J3:J33)</f>
        <v>4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3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35">
      <c r="J40" s="59" t="s">
        <v>56</v>
      </c>
      <c r="K40" s="60" t="s">
        <v>57</v>
      </c>
    </row>
    <row r="41" spans="1:15" ht="13.5" thickBot="1" x14ac:dyDescent="0.3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0</v>
      </c>
    </row>
    <row r="42" spans="1:15" ht="13.5" thickBot="1" x14ac:dyDescent="0.3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35">
      <c r="B43" s="24">
        <f>COUNTIF(D3:D33,"&lt;=0")</f>
        <v>5</v>
      </c>
      <c r="C43" s="17"/>
      <c r="D43" s="24">
        <f>COUNTIF(M3:M33,"&gt;0")</f>
        <v>9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ht="12.95" x14ac:dyDescent="0.3">
      <c r="J44" s="65" t="s">
        <v>71</v>
      </c>
      <c r="K44" s="64">
        <f t="shared" si="0"/>
        <v>0</v>
      </c>
    </row>
    <row r="45" spans="1:15" ht="12.95" x14ac:dyDescent="0.3">
      <c r="J45" s="65" t="s">
        <v>48</v>
      </c>
      <c r="K45" s="64">
        <f t="shared" si="0"/>
        <v>0</v>
      </c>
    </row>
    <row r="46" spans="1:15" ht="12.95" x14ac:dyDescent="0.3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0</v>
      </c>
    </row>
    <row r="49" spans="10:11" x14ac:dyDescent="0.2">
      <c r="J49" s="65" t="s">
        <v>15</v>
      </c>
      <c r="K49" s="64">
        <f t="shared" si="0"/>
        <v>0</v>
      </c>
    </row>
    <row r="50" spans="10:11" x14ac:dyDescent="0.2">
      <c r="J50" s="65" t="s">
        <v>73</v>
      </c>
      <c r="K50" s="64">
        <f t="shared" si="0"/>
        <v>0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0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3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0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0</v>
      </c>
    </row>
    <row r="207" spans="2:14" x14ac:dyDescent="0.2">
      <c r="B207" s="26"/>
      <c r="C207" s="74" t="s">
        <v>63</v>
      </c>
      <c r="D207" s="66">
        <f>COUNTIF(I3:I33,"ENE")</f>
        <v>3</v>
      </c>
    </row>
    <row r="208" spans="2:14" x14ac:dyDescent="0.2">
      <c r="B208" s="26"/>
      <c r="C208" s="73" t="s">
        <v>38</v>
      </c>
      <c r="D208" s="66">
        <f>COUNTIF(I3:I33,"E")</f>
        <v>4</v>
      </c>
    </row>
    <row r="209" spans="2:4" x14ac:dyDescent="0.2">
      <c r="B209" s="26"/>
      <c r="C209" s="75" t="s">
        <v>22</v>
      </c>
      <c r="D209" s="66">
        <f>COUNTIF(I3:I33,"ESE")</f>
        <v>3</v>
      </c>
    </row>
    <row r="210" spans="2:4" x14ac:dyDescent="0.2">
      <c r="B210" s="26"/>
      <c r="C210" s="73" t="s">
        <v>24</v>
      </c>
      <c r="D210" s="66">
        <f>COUNTIF(I3:I33,"SE")</f>
        <v>6</v>
      </c>
    </row>
    <row r="211" spans="2:4" x14ac:dyDescent="0.2">
      <c r="B211" s="26"/>
      <c r="C211" s="75" t="s">
        <v>26</v>
      </c>
      <c r="D211" s="66">
        <f>COUNTIF(I3:I33,"SSE")</f>
        <v>2</v>
      </c>
    </row>
    <row r="212" spans="2:4" x14ac:dyDescent="0.2">
      <c r="C212" s="73" t="s">
        <v>47</v>
      </c>
      <c r="D212" s="66">
        <f>COUNTIF(I3:I33,"S")</f>
        <v>0</v>
      </c>
    </row>
    <row r="213" spans="2:4" x14ac:dyDescent="0.2">
      <c r="C213" s="75" t="s">
        <v>44</v>
      </c>
      <c r="D213" s="66">
        <f>COUNTIF(I3:I33,"SSW")</f>
        <v>1</v>
      </c>
    </row>
    <row r="214" spans="2:4" x14ac:dyDescent="0.2">
      <c r="C214" s="73" t="s">
        <v>19</v>
      </c>
      <c r="D214" s="66">
        <f>COUNTIF(I3:I33,"SW")</f>
        <v>2</v>
      </c>
    </row>
    <row r="215" spans="2:4" x14ac:dyDescent="0.2">
      <c r="C215" s="75" t="s">
        <v>64</v>
      </c>
      <c r="D215" s="66">
        <f>COUNTIF(I3:I33,"WSW")</f>
        <v>0</v>
      </c>
    </row>
    <row r="216" spans="2:4" x14ac:dyDescent="0.2">
      <c r="C216" s="73" t="s">
        <v>65</v>
      </c>
      <c r="D216" s="66">
        <f>COUNTIF(I3:I33,"W")</f>
        <v>0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3</v>
      </c>
    </row>
    <row r="219" spans="2:4" ht="13.5" thickBot="1" x14ac:dyDescent="0.25">
      <c r="C219" s="75" t="s">
        <v>17</v>
      </c>
      <c r="D219" s="64">
        <f>COUNTIF(I3:I33,"NNW")</f>
        <v>4</v>
      </c>
    </row>
    <row r="220" spans="2:4" ht="13.5" thickBot="1" x14ac:dyDescent="0.25">
      <c r="C220" s="76" t="s">
        <v>68</v>
      </c>
      <c r="D220" s="62">
        <f>SUM(D204:D219)</f>
        <v>31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M50" sqref="M50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8.710937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8.710937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8.710937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8.710937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8.710937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8.710937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8.710937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8.710937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8.710937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8.710937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8.710937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8.710937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8.710937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8.710937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8.710937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8.710937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8.710937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8.710937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8.710937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8.710937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8.710937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8.710937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8.710937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8.710937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8.710937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8.710937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8.710937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8.710937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8.710937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8.710937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8.710937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8.710937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8.710937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8.710937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8.710937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8.710937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8.710937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8.710937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8.710937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8.710937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8.710937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8.710937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8.710937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8.710937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8.710937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8.710937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8.710937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8.710937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8.710937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8.710937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8.710937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8.710937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8.710937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8.710937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8.710937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8.710937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8.710937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8.710937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8.710937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8.710937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8.710937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8.710937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8.710937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8.7109375" style="26"/>
  </cols>
  <sheetData>
    <row r="1" spans="1:15" ht="13.5" thickBot="1" x14ac:dyDescent="0.35">
      <c r="A1" s="1"/>
      <c r="B1" s="79" t="s">
        <v>87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2.95" x14ac:dyDescent="0.3">
      <c r="A3" s="7">
        <v>1</v>
      </c>
      <c r="B3" s="27">
        <v>11</v>
      </c>
      <c r="C3" s="28">
        <v>8</v>
      </c>
      <c r="D3" s="28">
        <v>0</v>
      </c>
      <c r="E3" s="28"/>
      <c r="F3" s="28"/>
      <c r="G3" s="28"/>
      <c r="H3" s="28"/>
      <c r="I3" s="8" t="s">
        <v>67</v>
      </c>
      <c r="J3" s="28">
        <v>9</v>
      </c>
      <c r="K3" s="28"/>
      <c r="L3" s="28"/>
      <c r="M3" s="28">
        <v>0.8</v>
      </c>
      <c r="N3" s="27">
        <v>0</v>
      </c>
      <c r="O3" s="29" t="s">
        <v>16</v>
      </c>
    </row>
    <row r="4" spans="1:15" ht="12.95" x14ac:dyDescent="0.3">
      <c r="A4" s="7">
        <v>2</v>
      </c>
      <c r="B4" s="27">
        <v>11</v>
      </c>
      <c r="C4" s="27">
        <v>9</v>
      </c>
      <c r="D4" s="27">
        <v>-2</v>
      </c>
      <c r="E4" s="27"/>
      <c r="F4" s="27"/>
      <c r="G4" s="27"/>
      <c r="H4" s="27"/>
      <c r="I4" s="9" t="s">
        <v>17</v>
      </c>
      <c r="J4" s="27">
        <v>7</v>
      </c>
      <c r="K4" s="27"/>
      <c r="L4" s="27"/>
      <c r="M4" s="27">
        <v>0</v>
      </c>
      <c r="N4" s="27">
        <v>0</v>
      </c>
      <c r="O4" s="29" t="s">
        <v>18</v>
      </c>
    </row>
    <row r="5" spans="1:15" ht="12.95" x14ac:dyDescent="0.3">
      <c r="A5" s="7">
        <v>3</v>
      </c>
      <c r="B5" s="27">
        <v>11</v>
      </c>
      <c r="C5" s="27">
        <v>10</v>
      </c>
      <c r="D5" s="27">
        <v>-3</v>
      </c>
      <c r="E5" s="27"/>
      <c r="F5" s="27"/>
      <c r="G5" s="27"/>
      <c r="H5" s="27"/>
      <c r="I5" s="27" t="s">
        <v>65</v>
      </c>
      <c r="J5" s="27">
        <v>8</v>
      </c>
      <c r="K5" s="27"/>
      <c r="L5" s="27"/>
      <c r="M5" s="27">
        <v>0</v>
      </c>
      <c r="N5" s="27">
        <v>0</v>
      </c>
      <c r="O5" s="29" t="s">
        <v>21</v>
      </c>
    </row>
    <row r="6" spans="1:15" ht="12.95" x14ac:dyDescent="0.3">
      <c r="A6" s="7">
        <v>4</v>
      </c>
      <c r="B6" s="27">
        <v>11</v>
      </c>
      <c r="C6" s="27">
        <v>13</v>
      </c>
      <c r="D6" s="27">
        <v>5</v>
      </c>
      <c r="E6" s="27"/>
      <c r="F6" s="27"/>
      <c r="G6" s="27"/>
      <c r="H6" s="27"/>
      <c r="I6" s="9" t="s">
        <v>65</v>
      </c>
      <c r="J6" s="27">
        <v>12</v>
      </c>
      <c r="K6" s="27"/>
      <c r="L6" s="27"/>
      <c r="M6" s="27">
        <v>0.6</v>
      </c>
      <c r="N6" s="27">
        <v>0</v>
      </c>
      <c r="O6" s="29" t="s">
        <v>23</v>
      </c>
    </row>
    <row r="7" spans="1:15" ht="12.95" x14ac:dyDescent="0.3">
      <c r="A7" s="7">
        <v>5</v>
      </c>
      <c r="B7" s="27">
        <v>11</v>
      </c>
      <c r="C7" s="27">
        <v>14</v>
      </c>
      <c r="D7" s="27">
        <v>10</v>
      </c>
      <c r="E7" s="27"/>
      <c r="F7" s="27"/>
      <c r="G7" s="27"/>
      <c r="H7" s="27"/>
      <c r="I7" s="9" t="s">
        <v>65</v>
      </c>
      <c r="J7" s="27">
        <v>12</v>
      </c>
      <c r="K7" s="27"/>
      <c r="L7" s="27"/>
      <c r="M7" s="27">
        <v>0</v>
      </c>
      <c r="N7" s="27">
        <v>0</v>
      </c>
      <c r="O7" s="29" t="s">
        <v>25</v>
      </c>
    </row>
    <row r="8" spans="1:15" ht="12.95" x14ac:dyDescent="0.3">
      <c r="A8" s="7">
        <v>6</v>
      </c>
      <c r="B8" s="27">
        <v>11</v>
      </c>
      <c r="C8" s="27">
        <v>13</v>
      </c>
      <c r="D8" s="27">
        <v>8</v>
      </c>
      <c r="E8" s="27"/>
      <c r="F8" s="27"/>
      <c r="G8" s="27"/>
      <c r="H8" s="27"/>
      <c r="I8" s="9" t="s">
        <v>19</v>
      </c>
      <c r="J8" s="27">
        <v>15</v>
      </c>
      <c r="K8" s="27"/>
      <c r="L8" s="27"/>
      <c r="M8" s="27">
        <v>3.8</v>
      </c>
      <c r="N8" s="27">
        <v>0</v>
      </c>
      <c r="O8" s="29" t="s">
        <v>27</v>
      </c>
    </row>
    <row r="9" spans="1:15" ht="12.95" x14ac:dyDescent="0.3">
      <c r="A9" s="7">
        <v>7</v>
      </c>
      <c r="B9" s="27">
        <v>11</v>
      </c>
      <c r="C9" s="27">
        <v>10</v>
      </c>
      <c r="D9" s="27">
        <v>3</v>
      </c>
      <c r="E9" s="27"/>
      <c r="F9" s="27"/>
      <c r="G9" s="27"/>
      <c r="H9" s="27"/>
      <c r="I9" s="27" t="s">
        <v>65</v>
      </c>
      <c r="J9" s="27">
        <v>16</v>
      </c>
      <c r="K9" s="27"/>
      <c r="L9" s="27"/>
      <c r="M9" s="27">
        <v>2.8</v>
      </c>
      <c r="N9" s="27">
        <v>0</v>
      </c>
      <c r="O9" s="29" t="s">
        <v>29</v>
      </c>
    </row>
    <row r="10" spans="1:15" ht="12.95" x14ac:dyDescent="0.3">
      <c r="A10" s="7">
        <v>8</v>
      </c>
      <c r="B10" s="27">
        <v>11</v>
      </c>
      <c r="C10" s="27">
        <v>11</v>
      </c>
      <c r="D10" s="27">
        <v>0</v>
      </c>
      <c r="E10" s="27"/>
      <c r="F10" s="27"/>
      <c r="G10" s="27"/>
      <c r="H10" s="27"/>
      <c r="I10" s="9" t="s">
        <v>17</v>
      </c>
      <c r="J10" s="27">
        <v>7</v>
      </c>
      <c r="K10" s="27"/>
      <c r="L10" s="27"/>
      <c r="M10" s="27">
        <v>1.4</v>
      </c>
      <c r="N10" s="27">
        <v>0</v>
      </c>
      <c r="O10" s="29" t="s">
        <v>31</v>
      </c>
    </row>
    <row r="11" spans="1:15" ht="12.95" x14ac:dyDescent="0.3">
      <c r="A11" s="7">
        <v>9</v>
      </c>
      <c r="B11" s="27">
        <v>11</v>
      </c>
      <c r="C11" s="27">
        <v>10</v>
      </c>
      <c r="D11" s="27">
        <v>1</v>
      </c>
      <c r="E11" s="27"/>
      <c r="F11" s="27"/>
      <c r="G11" s="27"/>
      <c r="H11" s="27"/>
      <c r="I11" s="9" t="s">
        <v>65</v>
      </c>
      <c r="J11" s="27">
        <v>9</v>
      </c>
      <c r="K11" s="27"/>
      <c r="L11" s="9"/>
      <c r="M11" s="27">
        <v>0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12</v>
      </c>
      <c r="D12" s="27">
        <v>-2</v>
      </c>
      <c r="E12" s="27"/>
      <c r="F12" s="27"/>
      <c r="G12" s="27"/>
      <c r="H12" s="27"/>
      <c r="I12" s="9" t="s">
        <v>24</v>
      </c>
      <c r="J12" s="27">
        <v>8</v>
      </c>
      <c r="K12" s="27"/>
      <c r="L12" s="27"/>
      <c r="M12" s="27">
        <v>0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16</v>
      </c>
      <c r="D13" s="27">
        <v>5</v>
      </c>
      <c r="E13" s="27"/>
      <c r="F13" s="27"/>
      <c r="G13" s="27"/>
      <c r="H13" s="27"/>
      <c r="I13" s="27" t="s">
        <v>22</v>
      </c>
      <c r="J13" s="27">
        <v>14</v>
      </c>
      <c r="K13" s="27"/>
      <c r="L13" s="27"/>
      <c r="M13" s="27">
        <v>0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15</v>
      </c>
      <c r="D14" s="27">
        <v>7</v>
      </c>
      <c r="E14" s="27"/>
      <c r="F14" s="27"/>
      <c r="G14" s="27"/>
      <c r="H14" s="27"/>
      <c r="I14" s="9" t="s">
        <v>47</v>
      </c>
      <c r="J14" s="27">
        <v>7</v>
      </c>
      <c r="K14" s="27"/>
      <c r="L14" s="27"/>
      <c r="M14" s="27">
        <v>2.2000000000000002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16</v>
      </c>
      <c r="D15" s="27">
        <v>9</v>
      </c>
      <c r="E15" s="27"/>
      <c r="F15" s="27"/>
      <c r="G15" s="27"/>
      <c r="H15" s="27"/>
      <c r="I15" s="27" t="s">
        <v>19</v>
      </c>
      <c r="J15" s="27">
        <v>8</v>
      </c>
      <c r="K15" s="27"/>
      <c r="L15" s="27"/>
      <c r="M15" s="27">
        <v>2.8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16</v>
      </c>
      <c r="D16" s="27">
        <v>6</v>
      </c>
      <c r="E16" s="27"/>
      <c r="F16" s="27"/>
      <c r="G16" s="27"/>
      <c r="H16" s="27"/>
      <c r="I16" s="27" t="s">
        <v>26</v>
      </c>
      <c r="J16" s="27">
        <v>6</v>
      </c>
      <c r="K16" s="27"/>
      <c r="L16" s="27"/>
      <c r="M16" s="27">
        <v>0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20</v>
      </c>
      <c r="D17" s="27">
        <v>7</v>
      </c>
      <c r="E17" s="27"/>
      <c r="F17" s="27"/>
      <c r="G17" s="27"/>
      <c r="H17" s="27"/>
      <c r="I17" s="27" t="s">
        <v>26</v>
      </c>
      <c r="J17" s="27">
        <v>6</v>
      </c>
      <c r="K17" s="27"/>
      <c r="L17" s="27"/>
      <c r="M17" s="27">
        <v>0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21</v>
      </c>
      <c r="D18" s="27">
        <v>8</v>
      </c>
      <c r="E18" s="27"/>
      <c r="F18" s="27"/>
      <c r="G18" s="27"/>
      <c r="H18" s="27"/>
      <c r="I18" s="27" t="s">
        <v>26</v>
      </c>
      <c r="J18" s="27">
        <v>7</v>
      </c>
      <c r="K18" s="27"/>
      <c r="L18" s="27"/>
      <c r="M18" s="27">
        <v>0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18</v>
      </c>
      <c r="D19" s="27">
        <v>7</v>
      </c>
      <c r="E19" s="27"/>
      <c r="F19" s="27"/>
      <c r="G19" s="27"/>
      <c r="H19" s="27"/>
      <c r="I19" s="27" t="s">
        <v>24</v>
      </c>
      <c r="J19" s="27">
        <v>9</v>
      </c>
      <c r="K19" s="27"/>
      <c r="L19" s="27"/>
      <c r="M19" s="27">
        <v>0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15</v>
      </c>
      <c r="D20" s="27">
        <v>7</v>
      </c>
      <c r="E20" s="27"/>
      <c r="F20" s="27"/>
      <c r="G20" s="27"/>
      <c r="H20" s="27"/>
      <c r="I20" s="27" t="s">
        <v>19</v>
      </c>
      <c r="J20" s="27">
        <v>6</v>
      </c>
      <c r="K20" s="27"/>
      <c r="L20" s="27"/>
      <c r="M20" s="27">
        <v>0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15</v>
      </c>
      <c r="D21" s="27">
        <v>6</v>
      </c>
      <c r="E21" s="27"/>
      <c r="F21" s="27"/>
      <c r="G21" s="27"/>
      <c r="H21" s="27"/>
      <c r="I21" s="27" t="s">
        <v>28</v>
      </c>
      <c r="J21" s="27">
        <v>7</v>
      </c>
      <c r="K21" s="27"/>
      <c r="L21" s="27"/>
      <c r="M21" s="27">
        <v>1.8</v>
      </c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>
        <v>17</v>
      </c>
      <c r="D22" s="27">
        <v>5</v>
      </c>
      <c r="E22" s="27"/>
      <c r="F22" s="27"/>
      <c r="G22" s="27"/>
      <c r="H22" s="27"/>
      <c r="I22" s="27" t="s">
        <v>28</v>
      </c>
      <c r="J22" s="27">
        <v>8</v>
      </c>
      <c r="K22" s="27"/>
      <c r="L22" s="27"/>
      <c r="M22" s="27">
        <v>0</v>
      </c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>
        <v>18</v>
      </c>
      <c r="D23" s="27">
        <v>5</v>
      </c>
      <c r="E23" s="27"/>
      <c r="F23" s="27"/>
      <c r="G23" s="27"/>
      <c r="H23" s="27"/>
      <c r="I23" s="27" t="s">
        <v>63</v>
      </c>
      <c r="J23" s="27">
        <v>10</v>
      </c>
      <c r="K23" s="27"/>
      <c r="L23" s="27"/>
      <c r="M23" s="27">
        <v>0</v>
      </c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>
        <v>16</v>
      </c>
      <c r="D24" s="27">
        <v>5</v>
      </c>
      <c r="E24" s="27"/>
      <c r="F24" s="27"/>
      <c r="G24" s="27"/>
      <c r="H24" s="27"/>
      <c r="I24" s="27" t="s">
        <v>28</v>
      </c>
      <c r="J24" s="27">
        <v>12</v>
      </c>
      <c r="K24" s="27"/>
      <c r="L24" s="27"/>
      <c r="M24" s="27">
        <v>0</v>
      </c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>
        <v>16</v>
      </c>
      <c r="D25" s="27">
        <v>8</v>
      </c>
      <c r="E25" s="27"/>
      <c r="F25" s="27"/>
      <c r="G25" s="27"/>
      <c r="H25" s="27"/>
      <c r="I25" s="27" t="s">
        <v>30</v>
      </c>
      <c r="J25" s="27">
        <v>11</v>
      </c>
      <c r="K25" s="27"/>
      <c r="L25" s="27"/>
      <c r="M25" s="27">
        <v>0</v>
      </c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>
        <v>16</v>
      </c>
      <c r="D26" s="27">
        <v>6</v>
      </c>
      <c r="E26" s="31"/>
      <c r="F26" s="27"/>
      <c r="G26" s="27"/>
      <c r="H26" s="27"/>
      <c r="I26" s="27" t="s">
        <v>28</v>
      </c>
      <c r="J26" s="27">
        <v>9</v>
      </c>
      <c r="K26" s="27"/>
      <c r="L26" s="27"/>
      <c r="M26" s="27">
        <v>0</v>
      </c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>
        <v>13</v>
      </c>
      <c r="D27" s="27">
        <v>5</v>
      </c>
      <c r="E27" s="27"/>
      <c r="F27" s="27"/>
      <c r="G27" s="27"/>
      <c r="H27" s="27"/>
      <c r="I27" s="27" t="s">
        <v>28</v>
      </c>
      <c r="J27" s="27">
        <v>6</v>
      </c>
      <c r="K27" s="27"/>
      <c r="L27" s="27"/>
      <c r="M27" s="27">
        <v>0</v>
      </c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>
        <v>14</v>
      </c>
      <c r="D28" s="27">
        <v>5</v>
      </c>
      <c r="E28" s="27"/>
      <c r="F28" s="27"/>
      <c r="G28" s="27"/>
      <c r="H28" s="27"/>
      <c r="I28" s="27" t="s">
        <v>63</v>
      </c>
      <c r="J28" s="27">
        <v>6</v>
      </c>
      <c r="K28" s="27"/>
      <c r="L28" s="27"/>
      <c r="M28" s="27">
        <v>0</v>
      </c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>
        <v>10</v>
      </c>
      <c r="D29" s="27">
        <v>2</v>
      </c>
      <c r="E29" s="27"/>
      <c r="F29" s="27"/>
      <c r="G29" s="27"/>
      <c r="H29" s="27"/>
      <c r="I29" s="27" t="s">
        <v>35</v>
      </c>
      <c r="J29" s="27">
        <v>6</v>
      </c>
      <c r="K29" s="27"/>
      <c r="L29" s="27"/>
      <c r="M29" s="27">
        <v>0</v>
      </c>
      <c r="N29" s="27">
        <v>0</v>
      </c>
      <c r="O29" s="30"/>
    </row>
    <row r="30" spans="1:15" ht="12.95" x14ac:dyDescent="0.3">
      <c r="A30" s="7">
        <v>28</v>
      </c>
      <c r="B30" s="27">
        <v>11</v>
      </c>
      <c r="C30" s="27">
        <v>10</v>
      </c>
      <c r="D30" s="27">
        <v>6</v>
      </c>
      <c r="E30" s="27"/>
      <c r="F30" s="27"/>
      <c r="G30" s="27"/>
      <c r="H30" s="27"/>
      <c r="I30" s="27" t="s">
        <v>30</v>
      </c>
      <c r="J30" s="27">
        <v>5</v>
      </c>
      <c r="K30" s="27"/>
      <c r="L30" s="27"/>
      <c r="M30" s="27">
        <v>0</v>
      </c>
      <c r="N30" s="27">
        <v>0</v>
      </c>
      <c r="O30" s="30"/>
    </row>
    <row r="31" spans="1:15" ht="12.95" x14ac:dyDescent="0.3">
      <c r="A31" s="7">
        <v>29</v>
      </c>
      <c r="B31" s="27">
        <v>11</v>
      </c>
      <c r="C31" s="27">
        <v>13</v>
      </c>
      <c r="D31" s="27">
        <v>5</v>
      </c>
      <c r="E31" s="27"/>
      <c r="F31" s="27"/>
      <c r="G31" s="27"/>
      <c r="H31" s="27"/>
      <c r="I31" s="9" t="s">
        <v>35</v>
      </c>
      <c r="J31" s="27">
        <v>7</v>
      </c>
      <c r="K31" s="27"/>
      <c r="L31" s="9"/>
      <c r="M31" s="27">
        <v>0</v>
      </c>
      <c r="N31" s="27">
        <v>0</v>
      </c>
      <c r="O31" s="30"/>
    </row>
    <row r="32" spans="1:15" ht="12.95" x14ac:dyDescent="0.3">
      <c r="A32" s="7">
        <v>30</v>
      </c>
      <c r="B32" s="27">
        <v>11</v>
      </c>
      <c r="C32" s="27">
        <v>17</v>
      </c>
      <c r="D32" s="27">
        <v>0</v>
      </c>
      <c r="E32" s="27"/>
      <c r="F32" s="27"/>
      <c r="G32" s="27"/>
      <c r="H32" s="27"/>
      <c r="I32" s="27" t="s">
        <v>38</v>
      </c>
      <c r="J32" s="27">
        <v>17</v>
      </c>
      <c r="K32" s="27"/>
      <c r="L32" s="27"/>
      <c r="M32" s="27">
        <v>0</v>
      </c>
      <c r="N32" s="27">
        <v>0</v>
      </c>
      <c r="O32" s="30"/>
    </row>
    <row r="33" spans="1:15" ht="12.95" x14ac:dyDescent="0.3">
      <c r="A33" s="7">
        <v>31</v>
      </c>
      <c r="B33" s="27" t="s">
        <v>34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>
        <v>0</v>
      </c>
      <c r="O33" s="30"/>
    </row>
    <row r="34" spans="1:15" x14ac:dyDescent="0.2">
      <c r="B34" s="10" t="s">
        <v>49</v>
      </c>
      <c r="H34" s="32"/>
      <c r="M34" s="33"/>
      <c r="N34" s="34"/>
    </row>
    <row r="35" spans="1:15" ht="13.5" thickBot="1" x14ac:dyDescent="0.25">
      <c r="H35" s="32"/>
      <c r="M35" s="36" t="s">
        <v>50</v>
      </c>
      <c r="N35" s="37" t="s">
        <v>50</v>
      </c>
    </row>
    <row r="36" spans="1:15" ht="20.25" customHeight="1" x14ac:dyDescent="0.2">
      <c r="B36" s="11" t="s">
        <v>51</v>
      </c>
      <c r="C36" s="38">
        <f>AVERAGE(C3:C33)</f>
        <v>14.066666666666666</v>
      </c>
      <c r="D36" s="38">
        <f>AVERAGE(D3:D33)</f>
        <v>4.4666666666666668</v>
      </c>
      <c r="E36" s="38" t="e">
        <f>AVERAGE(E3:E33)</f>
        <v>#DIV/0!</v>
      </c>
      <c r="F36" s="38"/>
      <c r="G36" s="38" t="e">
        <f>AVERAGE(G3:G33)</f>
        <v>#DIV/0!</v>
      </c>
      <c r="H36" s="39" t="e">
        <f>AVERAGE(H3:H33)</f>
        <v>#DIV/0!</v>
      </c>
      <c r="I36" s="40"/>
      <c r="J36" s="41">
        <f>AVERAGE(J3:J33)</f>
        <v>9</v>
      </c>
      <c r="K36" s="42" t="e">
        <f>AVERAGE(K3:K33)</f>
        <v>#DIV/0!</v>
      </c>
      <c r="L36" s="40"/>
      <c r="M36" s="12" t="s">
        <v>12</v>
      </c>
      <c r="N36" s="13" t="s">
        <v>13</v>
      </c>
    </row>
    <row r="37" spans="1:15" ht="19.5" customHeight="1" thickBot="1" x14ac:dyDescent="0.25">
      <c r="B37" s="14" t="s">
        <v>52</v>
      </c>
      <c r="C37" s="13">
        <f>MAX(C3:C33)</f>
        <v>21</v>
      </c>
      <c r="D37" s="13">
        <f>MAX(D3:D33)</f>
        <v>10</v>
      </c>
      <c r="E37" s="13">
        <f>MAX(E3:E33)</f>
        <v>0</v>
      </c>
      <c r="F37" s="13"/>
      <c r="G37" s="13">
        <f>MAX(G3:G33)</f>
        <v>0</v>
      </c>
      <c r="H37" s="43">
        <f>MAX(H3:H33)</f>
        <v>0</v>
      </c>
      <c r="I37" s="44"/>
      <c r="J37" s="45">
        <f>MAX(J3:J33)</f>
        <v>17</v>
      </c>
      <c r="K37" s="46">
        <f>MAX(K3:K33)</f>
        <v>0</v>
      </c>
      <c r="L37" s="44"/>
      <c r="M37" s="47">
        <f>SUM(M3:M33)</f>
        <v>16.2</v>
      </c>
      <c r="N37" s="48">
        <f>SUM(N3:N33)</f>
        <v>0</v>
      </c>
    </row>
    <row r="38" spans="1:15" ht="20.25" customHeight="1" thickBot="1" x14ac:dyDescent="0.25">
      <c r="B38" s="15" t="s">
        <v>53</v>
      </c>
      <c r="C38" s="49">
        <f>MIN(C3:C33)</f>
        <v>8</v>
      </c>
      <c r="D38" s="49">
        <f>MIN(D3:D33)</f>
        <v>-3</v>
      </c>
      <c r="E38" s="49">
        <f>MIN(E3:E33)</f>
        <v>0</v>
      </c>
      <c r="F38" s="49"/>
      <c r="G38" s="49">
        <f>MIN(G3:G33)</f>
        <v>0</v>
      </c>
      <c r="H38" s="50">
        <f>MIN(H3:H33)</f>
        <v>0</v>
      </c>
      <c r="I38" s="44"/>
      <c r="J38" s="51">
        <f>MIN(J3:J33)</f>
        <v>5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2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25">
      <c r="J40" s="59" t="s">
        <v>56</v>
      </c>
      <c r="K40" s="60" t="s">
        <v>57</v>
      </c>
    </row>
    <row r="41" spans="1:15" ht="13.5" thickBot="1" x14ac:dyDescent="0.2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0</v>
      </c>
    </row>
    <row r="42" spans="1:15" ht="13.5" thickBot="1" x14ac:dyDescent="0.2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25">
      <c r="B43" s="24">
        <f>COUNTIF(D3:D33,"&lt;=0")</f>
        <v>6</v>
      </c>
      <c r="C43" s="17"/>
      <c r="D43" s="24">
        <f>COUNTIF(M3:M33,"&gt;0")</f>
        <v>8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x14ac:dyDescent="0.2">
      <c r="J44" s="65" t="s">
        <v>71</v>
      </c>
      <c r="K44" s="64">
        <f t="shared" si="0"/>
        <v>0</v>
      </c>
    </row>
    <row r="45" spans="1:15" x14ac:dyDescent="0.2">
      <c r="J45" s="65" t="s">
        <v>48</v>
      </c>
      <c r="K45" s="64">
        <f t="shared" si="0"/>
        <v>0</v>
      </c>
    </row>
    <row r="46" spans="1:15" x14ac:dyDescent="0.2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0</v>
      </c>
    </row>
    <row r="49" spans="10:11" x14ac:dyDescent="0.2">
      <c r="J49" s="65" t="s">
        <v>15</v>
      </c>
      <c r="K49" s="64">
        <f t="shared" si="0"/>
        <v>0</v>
      </c>
    </row>
    <row r="50" spans="10:11" x14ac:dyDescent="0.2">
      <c r="J50" s="65" t="s">
        <v>73</v>
      </c>
      <c r="K50" s="64">
        <f t="shared" si="0"/>
        <v>0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0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5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2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2</v>
      </c>
    </row>
    <row r="207" spans="2:14" x14ac:dyDescent="0.2">
      <c r="B207" s="26"/>
      <c r="C207" s="74" t="s">
        <v>63</v>
      </c>
      <c r="D207" s="66">
        <f>COUNTIF(I3:I33,"ENE")</f>
        <v>2</v>
      </c>
    </row>
    <row r="208" spans="2:14" x14ac:dyDescent="0.2">
      <c r="B208" s="26"/>
      <c r="C208" s="73" t="s">
        <v>38</v>
      </c>
      <c r="D208" s="66">
        <f>COUNTIF(I3:I33,"E")</f>
        <v>1</v>
      </c>
    </row>
    <row r="209" spans="2:4" x14ac:dyDescent="0.2">
      <c r="B209" s="26"/>
      <c r="C209" s="75" t="s">
        <v>22</v>
      </c>
      <c r="D209" s="66">
        <f>COUNTIF(I3:I33,"ESE")</f>
        <v>1</v>
      </c>
    </row>
    <row r="210" spans="2:4" x14ac:dyDescent="0.2">
      <c r="B210" s="26"/>
      <c r="C210" s="73" t="s">
        <v>24</v>
      </c>
      <c r="D210" s="66">
        <f>COUNTIF(I3:I33,"SE")</f>
        <v>2</v>
      </c>
    </row>
    <row r="211" spans="2:4" x14ac:dyDescent="0.2">
      <c r="B211" s="26"/>
      <c r="C211" s="75" t="s">
        <v>26</v>
      </c>
      <c r="D211" s="66">
        <f>COUNTIF(I3:I33,"SSE")</f>
        <v>3</v>
      </c>
    </row>
    <row r="212" spans="2:4" x14ac:dyDescent="0.2">
      <c r="C212" s="73" t="s">
        <v>47</v>
      </c>
      <c r="D212" s="66">
        <f>COUNTIF(I3:I33,"S")</f>
        <v>1</v>
      </c>
    </row>
    <row r="213" spans="2:4" x14ac:dyDescent="0.2">
      <c r="C213" s="75" t="s">
        <v>44</v>
      </c>
      <c r="D213" s="66">
        <f>COUNTIF(I3:I33,"SSW")</f>
        <v>0</v>
      </c>
    </row>
    <row r="214" spans="2:4" x14ac:dyDescent="0.2">
      <c r="C214" s="73" t="s">
        <v>19</v>
      </c>
      <c r="D214" s="66">
        <f>COUNTIF(I3:I33,"SW")</f>
        <v>3</v>
      </c>
    </row>
    <row r="215" spans="2:4" x14ac:dyDescent="0.2">
      <c r="C215" s="75" t="s">
        <v>64</v>
      </c>
      <c r="D215" s="66">
        <f>COUNTIF(I3:I33,"WSW")</f>
        <v>0</v>
      </c>
    </row>
    <row r="216" spans="2:4" x14ac:dyDescent="0.2">
      <c r="C216" s="73" t="s">
        <v>65</v>
      </c>
      <c r="D216" s="66">
        <f>COUNTIF(I3:I33,"W")</f>
        <v>5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1</v>
      </c>
    </row>
    <row r="219" spans="2:4" ht="13.5" thickBot="1" x14ac:dyDescent="0.25">
      <c r="C219" s="75" t="s">
        <v>17</v>
      </c>
      <c r="D219" s="64">
        <f>COUNTIF(I3:I33,"NNW")</f>
        <v>2</v>
      </c>
    </row>
    <row r="220" spans="2:4" ht="13.5" thickBot="1" x14ac:dyDescent="0.25">
      <c r="C220" s="76" t="s">
        <v>68</v>
      </c>
      <c r="D220" s="62">
        <f>SUM(D204:D219)</f>
        <v>30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M27" sqref="M27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8.710937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8.710937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8.710937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8.710937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8.710937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8.710937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8.710937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8.710937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8.710937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8.710937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8.710937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8.710937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8.710937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8.710937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8.710937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8.710937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8.710937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8.710937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8.710937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8.710937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8.710937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8.710937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8.710937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8.710937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8.710937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8.710937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8.710937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8.710937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8.710937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8.710937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8.710937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8.710937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8.710937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8.710937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8.710937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8.710937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8.710937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8.710937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8.710937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8.710937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8.710937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8.710937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8.710937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8.710937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8.710937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8.710937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8.710937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8.710937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8.710937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8.710937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8.710937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8.710937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8.710937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8.710937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8.710937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8.710937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8.710937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8.710937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8.710937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8.710937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8.710937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8.710937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8.710937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8.7109375" style="26"/>
  </cols>
  <sheetData>
    <row r="1" spans="1:15" ht="13.5" thickBot="1" x14ac:dyDescent="0.35">
      <c r="A1" s="1"/>
      <c r="B1" s="79" t="s">
        <v>88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2.95" x14ac:dyDescent="0.3">
      <c r="A3" s="7">
        <v>1</v>
      </c>
      <c r="B3" s="27">
        <v>11</v>
      </c>
      <c r="C3" s="28">
        <v>12</v>
      </c>
      <c r="D3" s="28">
        <v>8</v>
      </c>
      <c r="E3" s="28"/>
      <c r="F3" s="28"/>
      <c r="G3" s="28"/>
      <c r="H3" s="28"/>
      <c r="I3" s="8" t="s">
        <v>19</v>
      </c>
      <c r="J3" s="28">
        <v>6</v>
      </c>
      <c r="K3" s="28"/>
      <c r="L3" s="28"/>
      <c r="M3" s="28">
        <v>0.4</v>
      </c>
      <c r="N3" s="27">
        <v>0</v>
      </c>
      <c r="O3" s="29" t="s">
        <v>16</v>
      </c>
    </row>
    <row r="4" spans="1:15" ht="12.95" x14ac:dyDescent="0.3">
      <c r="A4" s="7">
        <v>2</v>
      </c>
      <c r="B4" s="27">
        <v>11</v>
      </c>
      <c r="C4" s="27">
        <v>15</v>
      </c>
      <c r="D4" s="27">
        <v>9</v>
      </c>
      <c r="E4" s="27"/>
      <c r="F4" s="27"/>
      <c r="G4" s="27"/>
      <c r="H4" s="27"/>
      <c r="I4" s="9" t="s">
        <v>17</v>
      </c>
      <c r="J4" s="27">
        <v>4</v>
      </c>
      <c r="K4" s="27"/>
      <c r="L4" s="27"/>
      <c r="M4" s="27">
        <v>0</v>
      </c>
      <c r="N4" s="27">
        <v>0</v>
      </c>
      <c r="O4" s="29" t="s">
        <v>18</v>
      </c>
    </row>
    <row r="5" spans="1:15" ht="12.95" x14ac:dyDescent="0.3">
      <c r="A5" s="7">
        <v>3</v>
      </c>
      <c r="B5" s="27">
        <v>11</v>
      </c>
      <c r="C5" s="27">
        <v>15</v>
      </c>
      <c r="D5" s="27">
        <v>8</v>
      </c>
      <c r="E5" s="27"/>
      <c r="F5" s="27"/>
      <c r="G5" s="27"/>
      <c r="H5" s="27"/>
      <c r="I5" s="27" t="s">
        <v>30</v>
      </c>
      <c r="J5" s="27">
        <v>4</v>
      </c>
      <c r="K5" s="27"/>
      <c r="L5" s="27"/>
      <c r="M5" s="27">
        <v>1.8</v>
      </c>
      <c r="N5" s="27">
        <v>0</v>
      </c>
      <c r="O5" s="29" t="s">
        <v>21</v>
      </c>
    </row>
    <row r="6" spans="1:15" ht="12.95" x14ac:dyDescent="0.3">
      <c r="A6" s="7">
        <v>4</v>
      </c>
      <c r="B6" s="27">
        <v>11</v>
      </c>
      <c r="C6" s="27">
        <v>15</v>
      </c>
      <c r="D6" s="27">
        <v>9</v>
      </c>
      <c r="E6" s="27"/>
      <c r="F6" s="27"/>
      <c r="G6" s="27"/>
      <c r="H6" s="27"/>
      <c r="I6" s="9" t="s">
        <v>67</v>
      </c>
      <c r="J6" s="27">
        <v>7</v>
      </c>
      <c r="K6" s="27"/>
      <c r="L6" s="27"/>
      <c r="M6" s="27">
        <v>8.1999999999999993</v>
      </c>
      <c r="N6" s="27">
        <v>0</v>
      </c>
      <c r="O6" s="29" t="s">
        <v>23</v>
      </c>
    </row>
    <row r="7" spans="1:15" ht="12.95" x14ac:dyDescent="0.3">
      <c r="A7" s="7">
        <v>5</v>
      </c>
      <c r="B7" s="27">
        <v>11</v>
      </c>
      <c r="C7" s="27">
        <v>19</v>
      </c>
      <c r="D7" s="27">
        <v>7</v>
      </c>
      <c r="E7" s="27"/>
      <c r="F7" s="27"/>
      <c r="G7" s="27"/>
      <c r="H7" s="27"/>
      <c r="I7" s="9" t="s">
        <v>67</v>
      </c>
      <c r="J7" s="27">
        <v>6</v>
      </c>
      <c r="K7" s="27"/>
      <c r="L7" s="27"/>
      <c r="M7" s="27">
        <v>0</v>
      </c>
      <c r="N7" s="27">
        <v>0</v>
      </c>
      <c r="O7" s="29" t="s">
        <v>25</v>
      </c>
    </row>
    <row r="8" spans="1:15" ht="12.95" x14ac:dyDescent="0.3">
      <c r="A8" s="7">
        <v>6</v>
      </c>
      <c r="B8" s="27">
        <v>11</v>
      </c>
      <c r="C8" s="27">
        <v>17</v>
      </c>
      <c r="D8" s="27">
        <v>7</v>
      </c>
      <c r="E8" s="27"/>
      <c r="F8" s="27"/>
      <c r="G8" s="27"/>
      <c r="H8" s="27"/>
      <c r="I8" s="9" t="s">
        <v>19</v>
      </c>
      <c r="J8" s="27">
        <v>8</v>
      </c>
      <c r="K8" s="27"/>
      <c r="L8" s="27"/>
      <c r="M8" s="27">
        <v>2.8</v>
      </c>
      <c r="N8" s="27">
        <v>0</v>
      </c>
      <c r="O8" s="29" t="s">
        <v>27</v>
      </c>
    </row>
    <row r="9" spans="1:15" ht="12.95" x14ac:dyDescent="0.3">
      <c r="A9" s="7">
        <v>7</v>
      </c>
      <c r="B9" s="27">
        <v>11</v>
      </c>
      <c r="C9" s="27">
        <v>19</v>
      </c>
      <c r="D9" s="27">
        <v>9</v>
      </c>
      <c r="E9" s="27"/>
      <c r="F9" s="27"/>
      <c r="G9" s="27"/>
      <c r="H9" s="27"/>
      <c r="I9" s="27" t="s">
        <v>67</v>
      </c>
      <c r="J9" s="27">
        <v>6</v>
      </c>
      <c r="K9" s="27"/>
      <c r="L9" s="27"/>
      <c r="M9" s="27">
        <v>0.2</v>
      </c>
      <c r="N9" s="27">
        <v>0</v>
      </c>
      <c r="O9" s="29" t="s">
        <v>29</v>
      </c>
    </row>
    <row r="10" spans="1:15" ht="12.95" x14ac:dyDescent="0.3">
      <c r="A10" s="7">
        <v>8</v>
      </c>
      <c r="B10" s="27">
        <v>11</v>
      </c>
      <c r="C10" s="27">
        <v>18</v>
      </c>
      <c r="D10" s="27">
        <v>9</v>
      </c>
      <c r="E10" s="27"/>
      <c r="F10" s="27"/>
      <c r="G10" s="27"/>
      <c r="H10" s="27"/>
      <c r="I10" s="9" t="s">
        <v>38</v>
      </c>
      <c r="J10" s="27">
        <v>5</v>
      </c>
      <c r="K10" s="27"/>
      <c r="L10" s="27"/>
      <c r="M10" s="27">
        <v>0</v>
      </c>
      <c r="N10" s="27">
        <v>0</v>
      </c>
      <c r="O10" s="29" t="s">
        <v>31</v>
      </c>
    </row>
    <row r="11" spans="1:15" ht="12.95" x14ac:dyDescent="0.3">
      <c r="A11" s="7">
        <v>9</v>
      </c>
      <c r="B11" s="27">
        <v>11</v>
      </c>
      <c r="C11" s="27">
        <v>19</v>
      </c>
      <c r="D11" s="27">
        <v>7</v>
      </c>
      <c r="E11" s="27"/>
      <c r="F11" s="27"/>
      <c r="G11" s="27"/>
      <c r="H11" s="27"/>
      <c r="I11" s="9" t="s">
        <v>44</v>
      </c>
      <c r="J11" s="27">
        <v>10</v>
      </c>
      <c r="K11" s="27"/>
      <c r="L11" s="9"/>
      <c r="M11" s="27">
        <v>0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19</v>
      </c>
      <c r="D12" s="27">
        <v>12</v>
      </c>
      <c r="E12" s="27"/>
      <c r="F12" s="27"/>
      <c r="G12" s="27"/>
      <c r="H12" s="27"/>
      <c r="I12" s="9" t="s">
        <v>19</v>
      </c>
      <c r="J12" s="27">
        <v>11</v>
      </c>
      <c r="K12" s="27"/>
      <c r="L12" s="27"/>
      <c r="M12" s="27">
        <v>0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16</v>
      </c>
      <c r="D13" s="27">
        <v>10</v>
      </c>
      <c r="E13" s="27"/>
      <c r="F13" s="27"/>
      <c r="G13" s="27"/>
      <c r="H13" s="27"/>
      <c r="I13" s="27" t="s">
        <v>47</v>
      </c>
      <c r="J13" s="27">
        <v>10</v>
      </c>
      <c r="K13" s="27"/>
      <c r="L13" s="27"/>
      <c r="M13" s="27">
        <v>7.8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16</v>
      </c>
      <c r="D14" s="27">
        <v>7</v>
      </c>
      <c r="E14" s="27"/>
      <c r="F14" s="27"/>
      <c r="G14" s="27"/>
      <c r="H14" s="27"/>
      <c r="I14" s="9" t="s">
        <v>19</v>
      </c>
      <c r="J14" s="27">
        <v>12</v>
      </c>
      <c r="K14" s="27"/>
      <c r="L14" s="27"/>
      <c r="M14" s="27">
        <v>0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19</v>
      </c>
      <c r="D15" s="27">
        <v>9</v>
      </c>
      <c r="E15" s="27"/>
      <c r="F15" s="27"/>
      <c r="G15" s="27"/>
      <c r="H15" s="27"/>
      <c r="I15" s="27" t="s">
        <v>19</v>
      </c>
      <c r="J15" s="27">
        <v>12</v>
      </c>
      <c r="K15" s="27"/>
      <c r="L15" s="27"/>
      <c r="M15" s="27">
        <v>0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21</v>
      </c>
      <c r="D16" s="27">
        <v>7</v>
      </c>
      <c r="E16" s="27"/>
      <c r="F16" s="27"/>
      <c r="G16" s="27"/>
      <c r="H16" s="27"/>
      <c r="I16" s="27" t="s">
        <v>24</v>
      </c>
      <c r="J16" s="27">
        <v>6</v>
      </c>
      <c r="K16" s="27"/>
      <c r="L16" s="27"/>
      <c r="M16" s="27">
        <v>0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20</v>
      </c>
      <c r="D17" s="27">
        <v>12</v>
      </c>
      <c r="E17" s="27"/>
      <c r="F17" s="27"/>
      <c r="G17" s="27"/>
      <c r="H17" s="27"/>
      <c r="I17" s="27" t="s">
        <v>38</v>
      </c>
      <c r="J17" s="27">
        <v>10</v>
      </c>
      <c r="K17" s="27"/>
      <c r="L17" s="27"/>
      <c r="M17" s="27">
        <v>4.8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21</v>
      </c>
      <c r="D18" s="27">
        <v>12</v>
      </c>
      <c r="E18" s="27"/>
      <c r="F18" s="27"/>
      <c r="G18" s="27"/>
      <c r="H18" s="27"/>
      <c r="I18" s="27" t="s">
        <v>44</v>
      </c>
      <c r="J18" s="27">
        <v>9</v>
      </c>
      <c r="K18" s="27"/>
      <c r="L18" s="27"/>
      <c r="M18" s="27">
        <v>2.4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23</v>
      </c>
      <c r="D19" s="27">
        <v>10</v>
      </c>
      <c r="E19" s="27"/>
      <c r="F19" s="27"/>
      <c r="G19" s="27"/>
      <c r="H19" s="27"/>
      <c r="I19" s="27" t="s">
        <v>26</v>
      </c>
      <c r="J19" s="27">
        <v>10</v>
      </c>
      <c r="K19" s="27"/>
      <c r="L19" s="27"/>
      <c r="M19" s="27">
        <v>5.2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20</v>
      </c>
      <c r="D20" s="27">
        <v>9</v>
      </c>
      <c r="E20" s="27"/>
      <c r="F20" s="27"/>
      <c r="G20" s="27"/>
      <c r="H20" s="27"/>
      <c r="I20" s="27" t="s">
        <v>26</v>
      </c>
      <c r="J20" s="27">
        <v>9</v>
      </c>
      <c r="K20" s="27"/>
      <c r="L20" s="27"/>
      <c r="M20" s="27">
        <v>4.8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19</v>
      </c>
      <c r="D21" s="27">
        <v>9</v>
      </c>
      <c r="E21" s="27"/>
      <c r="F21" s="27"/>
      <c r="G21" s="27"/>
      <c r="H21" s="27"/>
      <c r="I21" s="27" t="s">
        <v>19</v>
      </c>
      <c r="J21" s="27">
        <v>7</v>
      </c>
      <c r="K21" s="27"/>
      <c r="L21" s="27"/>
      <c r="M21" s="27">
        <v>0.2</v>
      </c>
      <c r="N21" s="27">
        <v>0</v>
      </c>
      <c r="O21" s="30" t="s">
        <v>76</v>
      </c>
    </row>
    <row r="22" spans="1:15" x14ac:dyDescent="0.2">
      <c r="A22" s="7">
        <v>20</v>
      </c>
      <c r="B22" s="27">
        <v>11</v>
      </c>
      <c r="C22" s="27">
        <v>17</v>
      </c>
      <c r="D22" s="27">
        <v>11</v>
      </c>
      <c r="E22" s="27"/>
      <c r="F22" s="27"/>
      <c r="G22" s="27"/>
      <c r="H22" s="27"/>
      <c r="I22" s="27" t="s">
        <v>19</v>
      </c>
      <c r="J22" s="27">
        <v>11</v>
      </c>
      <c r="K22" s="27"/>
      <c r="L22" s="27"/>
      <c r="M22" s="27">
        <v>0</v>
      </c>
      <c r="N22" s="27">
        <v>0</v>
      </c>
      <c r="O22" s="30"/>
    </row>
    <row r="23" spans="1:15" x14ac:dyDescent="0.2">
      <c r="A23" s="7">
        <v>21</v>
      </c>
      <c r="B23" s="27">
        <v>11</v>
      </c>
      <c r="C23" s="27">
        <v>19</v>
      </c>
      <c r="D23" s="27">
        <v>9</v>
      </c>
      <c r="E23" s="27"/>
      <c r="F23" s="27"/>
      <c r="G23" s="27"/>
      <c r="H23" s="27"/>
      <c r="I23" s="27" t="s">
        <v>19</v>
      </c>
      <c r="J23" s="27">
        <v>7</v>
      </c>
      <c r="K23" s="27"/>
      <c r="L23" s="27"/>
      <c r="M23" s="27">
        <v>0</v>
      </c>
      <c r="N23" s="27">
        <v>0</v>
      </c>
      <c r="O23" s="30"/>
    </row>
    <row r="24" spans="1:15" x14ac:dyDescent="0.2">
      <c r="A24" s="7">
        <v>22</v>
      </c>
      <c r="B24" s="27">
        <v>11</v>
      </c>
      <c r="C24" s="27">
        <v>20</v>
      </c>
      <c r="D24" s="27">
        <v>8</v>
      </c>
      <c r="E24" s="27"/>
      <c r="F24" s="27"/>
      <c r="G24" s="27"/>
      <c r="H24" s="27"/>
      <c r="I24" s="27" t="s">
        <v>44</v>
      </c>
      <c r="J24" s="27">
        <v>7</v>
      </c>
      <c r="K24" s="27"/>
      <c r="L24" s="27"/>
      <c r="M24" s="27">
        <v>0</v>
      </c>
      <c r="N24" s="27">
        <v>0</v>
      </c>
      <c r="O24" s="30"/>
    </row>
    <row r="25" spans="1:15" x14ac:dyDescent="0.2">
      <c r="A25" s="7">
        <v>23</v>
      </c>
      <c r="B25" s="27">
        <v>11</v>
      </c>
      <c r="C25" s="27">
        <v>16</v>
      </c>
      <c r="D25" s="27">
        <v>10</v>
      </c>
      <c r="E25" s="27"/>
      <c r="F25" s="27"/>
      <c r="G25" s="27"/>
      <c r="H25" s="27"/>
      <c r="I25" s="27" t="s">
        <v>65</v>
      </c>
      <c r="J25" s="27">
        <v>6</v>
      </c>
      <c r="K25" s="27"/>
      <c r="L25" s="27"/>
      <c r="M25" s="27">
        <v>5.2</v>
      </c>
      <c r="N25" s="27">
        <v>0</v>
      </c>
      <c r="O25" s="30"/>
    </row>
    <row r="26" spans="1:15" x14ac:dyDescent="0.2">
      <c r="A26" s="7">
        <v>24</v>
      </c>
      <c r="B26" s="27">
        <v>11</v>
      </c>
      <c r="C26" s="31">
        <v>17</v>
      </c>
      <c r="D26" s="27">
        <v>9</v>
      </c>
      <c r="E26" s="31"/>
      <c r="F26" s="27"/>
      <c r="G26" s="27"/>
      <c r="H26" s="27"/>
      <c r="I26" s="27" t="s">
        <v>65</v>
      </c>
      <c r="J26" s="27">
        <v>8</v>
      </c>
      <c r="K26" s="27"/>
      <c r="L26" s="27"/>
      <c r="M26" s="27">
        <v>0.4</v>
      </c>
      <c r="N26" s="27">
        <v>0</v>
      </c>
      <c r="O26" s="30"/>
    </row>
    <row r="27" spans="1:15" x14ac:dyDescent="0.2">
      <c r="A27" s="7">
        <v>25</v>
      </c>
      <c r="B27" s="27">
        <v>11</v>
      </c>
      <c r="C27" s="27">
        <v>17</v>
      </c>
      <c r="D27" s="27">
        <v>10</v>
      </c>
      <c r="E27" s="27"/>
      <c r="F27" s="27"/>
      <c r="G27" s="27"/>
      <c r="H27" s="27"/>
      <c r="I27" s="27" t="s">
        <v>44</v>
      </c>
      <c r="J27" s="27">
        <v>11</v>
      </c>
      <c r="K27" s="27"/>
      <c r="L27" s="27"/>
      <c r="M27" s="27">
        <v>1</v>
      </c>
      <c r="N27" s="27">
        <v>0</v>
      </c>
      <c r="O27" s="30"/>
    </row>
    <row r="28" spans="1:15" x14ac:dyDescent="0.2">
      <c r="A28" s="7">
        <v>26</v>
      </c>
      <c r="B28" s="27">
        <v>11</v>
      </c>
      <c r="C28" s="27">
        <v>18</v>
      </c>
      <c r="D28" s="27">
        <v>10</v>
      </c>
      <c r="E28" s="27"/>
      <c r="F28" s="27"/>
      <c r="G28" s="27"/>
      <c r="H28" s="27"/>
      <c r="I28" s="27" t="s">
        <v>19</v>
      </c>
      <c r="J28" s="27">
        <v>13</v>
      </c>
      <c r="K28" s="27"/>
      <c r="L28" s="27"/>
      <c r="M28" s="27">
        <v>0</v>
      </c>
      <c r="N28" s="27">
        <v>0</v>
      </c>
      <c r="O28" s="30"/>
    </row>
    <row r="29" spans="1:15" x14ac:dyDescent="0.2">
      <c r="A29" s="7">
        <v>27</v>
      </c>
      <c r="B29" s="27">
        <v>11</v>
      </c>
      <c r="C29" s="27">
        <v>17</v>
      </c>
      <c r="D29" s="27">
        <v>10</v>
      </c>
      <c r="E29" s="27"/>
      <c r="F29" s="27"/>
      <c r="G29" s="27"/>
      <c r="H29" s="27"/>
      <c r="I29" s="27" t="s">
        <v>67</v>
      </c>
      <c r="J29" s="27">
        <v>10</v>
      </c>
      <c r="K29" s="27"/>
      <c r="L29" s="27"/>
      <c r="M29" s="27">
        <v>0</v>
      </c>
      <c r="N29" s="27">
        <v>0</v>
      </c>
      <c r="O29" s="30"/>
    </row>
    <row r="30" spans="1:15" x14ac:dyDescent="0.2">
      <c r="A30" s="7">
        <v>28</v>
      </c>
      <c r="B30" s="27">
        <v>11</v>
      </c>
      <c r="C30" s="27">
        <v>17</v>
      </c>
      <c r="D30" s="27">
        <v>8</v>
      </c>
      <c r="E30" s="27"/>
      <c r="F30" s="27"/>
      <c r="G30" s="27"/>
      <c r="H30" s="27"/>
      <c r="I30" s="27" t="s">
        <v>67</v>
      </c>
      <c r="J30" s="27">
        <v>6</v>
      </c>
      <c r="K30" s="27"/>
      <c r="L30" s="27"/>
      <c r="M30" s="27">
        <v>0</v>
      </c>
      <c r="N30" s="27">
        <v>0</v>
      </c>
      <c r="O30" s="30"/>
    </row>
    <row r="31" spans="1:15" x14ac:dyDescent="0.2">
      <c r="A31" s="7">
        <v>29</v>
      </c>
      <c r="B31" s="27">
        <v>11</v>
      </c>
      <c r="C31" s="27">
        <v>15</v>
      </c>
      <c r="D31" s="27">
        <v>7</v>
      </c>
      <c r="E31" s="27"/>
      <c r="F31" s="27"/>
      <c r="G31" s="27"/>
      <c r="H31" s="27"/>
      <c r="I31" s="9" t="s">
        <v>17</v>
      </c>
      <c r="J31" s="27">
        <v>5</v>
      </c>
      <c r="K31" s="27"/>
      <c r="L31" s="9"/>
      <c r="M31" s="27">
        <v>0</v>
      </c>
      <c r="N31" s="27">
        <v>0</v>
      </c>
      <c r="O31" s="30"/>
    </row>
    <row r="32" spans="1:15" x14ac:dyDescent="0.2">
      <c r="A32" s="7">
        <v>30</v>
      </c>
      <c r="B32" s="27">
        <v>11</v>
      </c>
      <c r="C32" s="27">
        <v>15</v>
      </c>
      <c r="D32" s="27">
        <v>7</v>
      </c>
      <c r="E32" s="27"/>
      <c r="F32" s="27"/>
      <c r="G32" s="27"/>
      <c r="H32" s="27"/>
      <c r="I32" s="27" t="s">
        <v>26</v>
      </c>
      <c r="J32" s="27">
        <v>8</v>
      </c>
      <c r="K32" s="27"/>
      <c r="L32" s="27"/>
      <c r="M32" s="27">
        <v>1.2</v>
      </c>
      <c r="N32" s="27">
        <v>0</v>
      </c>
      <c r="O32" s="30"/>
    </row>
    <row r="33" spans="1:15" x14ac:dyDescent="0.2">
      <c r="A33" s="7">
        <v>31</v>
      </c>
      <c r="B33" s="27">
        <v>11</v>
      </c>
      <c r="C33" s="27">
        <v>14</v>
      </c>
      <c r="D33" s="27">
        <v>7</v>
      </c>
      <c r="E33" s="27"/>
      <c r="F33" s="27"/>
      <c r="G33" s="27"/>
      <c r="H33" s="27"/>
      <c r="I33" s="27" t="s">
        <v>65</v>
      </c>
      <c r="J33" s="27">
        <v>7</v>
      </c>
      <c r="K33" s="27"/>
      <c r="L33" s="27"/>
      <c r="M33" s="27">
        <v>9.6</v>
      </c>
      <c r="N33" s="27">
        <v>0</v>
      </c>
      <c r="O33" s="30"/>
    </row>
    <row r="34" spans="1:15" x14ac:dyDescent="0.2">
      <c r="B34" s="10" t="s">
        <v>49</v>
      </c>
      <c r="H34" s="32"/>
      <c r="M34" s="33"/>
      <c r="N34" s="34"/>
    </row>
    <row r="35" spans="1:15" ht="13.5" thickBot="1" x14ac:dyDescent="0.25">
      <c r="H35" s="32"/>
      <c r="M35" s="36" t="s">
        <v>50</v>
      </c>
      <c r="N35" s="37" t="s">
        <v>50</v>
      </c>
    </row>
    <row r="36" spans="1:15" ht="20.25" customHeight="1" x14ac:dyDescent="0.2">
      <c r="B36" s="11" t="s">
        <v>51</v>
      </c>
      <c r="C36" s="38">
        <f>AVERAGE(C3:C33)</f>
        <v>17.580645161290324</v>
      </c>
      <c r="D36" s="38">
        <f>AVERAGE(D3:D33)</f>
        <v>8.9032258064516121</v>
      </c>
      <c r="E36" s="38" t="e">
        <f>AVERAGE(E3:E33)</f>
        <v>#DIV/0!</v>
      </c>
      <c r="F36" s="38"/>
      <c r="G36" s="38" t="e">
        <f>AVERAGE(G3:G33)</f>
        <v>#DIV/0!</v>
      </c>
      <c r="H36" s="39" t="e">
        <f>AVERAGE(H3:H33)</f>
        <v>#DIV/0!</v>
      </c>
      <c r="I36" s="40"/>
      <c r="J36" s="41">
        <f>AVERAGE(J3:J33)</f>
        <v>8.0967741935483879</v>
      </c>
      <c r="K36" s="42" t="e">
        <f>AVERAGE(K3:K33)</f>
        <v>#DIV/0!</v>
      </c>
      <c r="L36" s="40"/>
      <c r="M36" s="12" t="s">
        <v>12</v>
      </c>
      <c r="N36" s="13" t="s">
        <v>13</v>
      </c>
    </row>
    <row r="37" spans="1:15" ht="19.5" customHeight="1" thickBot="1" x14ac:dyDescent="0.25">
      <c r="B37" s="14" t="s">
        <v>52</v>
      </c>
      <c r="C37" s="13">
        <f>MAX(C3:C33)</f>
        <v>23</v>
      </c>
      <c r="D37" s="13">
        <f>MAX(D3:D33)</f>
        <v>12</v>
      </c>
      <c r="E37" s="13">
        <f>MAX(E3:E33)</f>
        <v>0</v>
      </c>
      <c r="F37" s="13"/>
      <c r="G37" s="13">
        <f>MAX(G3:G33)</f>
        <v>0</v>
      </c>
      <c r="H37" s="43">
        <f>MAX(H3:H33)</f>
        <v>0</v>
      </c>
      <c r="I37" s="44"/>
      <c r="J37" s="45">
        <f>MAX(J3:J33)</f>
        <v>13</v>
      </c>
      <c r="K37" s="46">
        <f>MAX(K3:K33)</f>
        <v>0</v>
      </c>
      <c r="L37" s="44"/>
      <c r="M37" s="47">
        <f>SUM(M3:M33)</f>
        <v>56.000000000000007</v>
      </c>
      <c r="N37" s="48">
        <f>SUM(N3:N33)</f>
        <v>0</v>
      </c>
    </row>
    <row r="38" spans="1:15" ht="20.25" customHeight="1" thickBot="1" x14ac:dyDescent="0.25">
      <c r="B38" s="15" t="s">
        <v>53</v>
      </c>
      <c r="C38" s="49">
        <f>MIN(C3:C33)</f>
        <v>12</v>
      </c>
      <c r="D38" s="49">
        <f>MIN(D3:D33)</f>
        <v>7</v>
      </c>
      <c r="E38" s="49">
        <f>MIN(E3:E33)</f>
        <v>0</v>
      </c>
      <c r="F38" s="49"/>
      <c r="G38" s="49">
        <f>MIN(G3:G33)</f>
        <v>0</v>
      </c>
      <c r="H38" s="50">
        <f>MIN(H3:H33)</f>
        <v>0</v>
      </c>
      <c r="I38" s="44"/>
      <c r="J38" s="51">
        <f>MIN(J3:J33)</f>
        <v>4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2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25">
      <c r="J40" s="59" t="s">
        <v>56</v>
      </c>
      <c r="K40" s="60" t="s">
        <v>57</v>
      </c>
    </row>
    <row r="41" spans="1:15" ht="13.5" thickBot="1" x14ac:dyDescent="0.2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0</v>
      </c>
    </row>
    <row r="42" spans="1:15" ht="13.5" thickBot="1" x14ac:dyDescent="0.2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25">
      <c r="B43" s="24">
        <f>COUNTIF(D3:D33,"&lt;=0")</f>
        <v>0</v>
      </c>
      <c r="C43" s="17"/>
      <c r="D43" s="24">
        <f>COUNTIF(M3:M33,"&gt;0")</f>
        <v>16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x14ac:dyDescent="0.2">
      <c r="J44" s="65" t="s">
        <v>71</v>
      </c>
      <c r="K44" s="64">
        <f t="shared" si="0"/>
        <v>0</v>
      </c>
    </row>
    <row r="45" spans="1:15" x14ac:dyDescent="0.2">
      <c r="J45" s="65" t="s">
        <v>48</v>
      </c>
      <c r="K45" s="64">
        <f t="shared" si="0"/>
        <v>0</v>
      </c>
    </row>
    <row r="46" spans="1:15" x14ac:dyDescent="0.2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0</v>
      </c>
    </row>
    <row r="49" spans="10:11" x14ac:dyDescent="0.2">
      <c r="J49" s="65" t="s">
        <v>15</v>
      </c>
      <c r="K49" s="64">
        <f t="shared" si="0"/>
        <v>0</v>
      </c>
    </row>
    <row r="50" spans="10:11" x14ac:dyDescent="0.2">
      <c r="J50" s="65" t="s">
        <v>73</v>
      </c>
      <c r="K50" s="64">
        <f t="shared" si="0"/>
        <v>0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0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0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1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0</v>
      </c>
    </row>
    <row r="207" spans="2:14" x14ac:dyDescent="0.2">
      <c r="B207" s="26"/>
      <c r="C207" s="74" t="s">
        <v>63</v>
      </c>
      <c r="D207" s="66">
        <f>COUNTIF(I3:I33,"ENE")</f>
        <v>0</v>
      </c>
    </row>
    <row r="208" spans="2:14" x14ac:dyDescent="0.2">
      <c r="B208" s="26"/>
      <c r="C208" s="73" t="s">
        <v>38</v>
      </c>
      <c r="D208" s="66">
        <f>COUNTIF(I3:I33,"E")</f>
        <v>2</v>
      </c>
    </row>
    <row r="209" spans="2:4" x14ac:dyDescent="0.2">
      <c r="B209" s="26"/>
      <c r="C209" s="75" t="s">
        <v>22</v>
      </c>
      <c r="D209" s="66">
        <f>COUNTIF(I3:I33,"ESE")</f>
        <v>0</v>
      </c>
    </row>
    <row r="210" spans="2:4" x14ac:dyDescent="0.2">
      <c r="B210" s="26"/>
      <c r="C210" s="73" t="s">
        <v>24</v>
      </c>
      <c r="D210" s="66">
        <f>COUNTIF(I3:I33,"SE")</f>
        <v>1</v>
      </c>
    </row>
    <row r="211" spans="2:4" x14ac:dyDescent="0.2">
      <c r="B211" s="26"/>
      <c r="C211" s="75" t="s">
        <v>26</v>
      </c>
      <c r="D211" s="66">
        <f>COUNTIF(I3:I33,"SSE")</f>
        <v>3</v>
      </c>
    </row>
    <row r="212" spans="2:4" x14ac:dyDescent="0.2">
      <c r="C212" s="73" t="s">
        <v>47</v>
      </c>
      <c r="D212" s="66">
        <f>COUNTIF(I3:I33,"S")</f>
        <v>1</v>
      </c>
    </row>
    <row r="213" spans="2:4" x14ac:dyDescent="0.2">
      <c r="C213" s="75" t="s">
        <v>44</v>
      </c>
      <c r="D213" s="66">
        <f>COUNTIF(I3:I33,"SSW")</f>
        <v>4</v>
      </c>
    </row>
    <row r="214" spans="2:4" x14ac:dyDescent="0.2">
      <c r="C214" s="73" t="s">
        <v>19</v>
      </c>
      <c r="D214" s="66">
        <f>COUNTIF(I3:I33,"SW")</f>
        <v>9</v>
      </c>
    </row>
    <row r="215" spans="2:4" x14ac:dyDescent="0.2">
      <c r="C215" s="75" t="s">
        <v>64</v>
      </c>
      <c r="D215" s="66">
        <f>COUNTIF(I3:I33,"WSW")</f>
        <v>0</v>
      </c>
    </row>
    <row r="216" spans="2:4" x14ac:dyDescent="0.2">
      <c r="C216" s="73" t="s">
        <v>65</v>
      </c>
      <c r="D216" s="66">
        <f>COUNTIF(I3:I33,"W")</f>
        <v>3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5</v>
      </c>
    </row>
    <row r="219" spans="2:4" ht="13.5" thickBot="1" x14ac:dyDescent="0.25">
      <c r="C219" s="75" t="s">
        <v>17</v>
      </c>
      <c r="D219" s="64">
        <f>COUNTIF(I3:I33,"NNW")</f>
        <v>2</v>
      </c>
    </row>
    <row r="220" spans="2:4" ht="13.5" thickBot="1" x14ac:dyDescent="0.25">
      <c r="C220" s="76" t="s">
        <v>68</v>
      </c>
      <c r="D220" s="62">
        <f>SUM(D204:D219)</f>
        <v>31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69" activePane="bottomRight" state="frozen"/>
      <selection pane="topRight" activeCell="B1" sqref="B1"/>
      <selection pane="bottomLeft" activeCell="A3" sqref="A3"/>
      <selection pane="bottomRight" activeCell="M81" sqref="M81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9.14062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9.14062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9.14062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9.14062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9.14062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9.14062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9.14062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9.14062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9.14062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9.14062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9.14062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9.14062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9.14062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9.14062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9.14062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9.14062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9.14062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9.14062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9.14062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9.14062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9.14062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9.14062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9.14062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9.14062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9.14062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9.14062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9.14062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9.14062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9.14062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9.14062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9.14062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9.14062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9.14062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9.14062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9.14062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9.14062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9.14062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9.14062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9.14062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9.14062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9.14062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9.14062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9.14062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9.14062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9.14062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9.14062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9.14062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9.14062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9.14062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9.14062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9.14062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9.14062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9.14062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9.14062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9.14062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9.14062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9.14062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9.14062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9.14062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9.14062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9.14062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9.14062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9.14062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9.140625" style="26"/>
  </cols>
  <sheetData>
    <row r="1" spans="1:15" ht="13.5" thickBot="1" x14ac:dyDescent="0.35">
      <c r="A1" s="1"/>
      <c r="B1" s="79" t="s">
        <v>89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2.95" x14ac:dyDescent="0.3">
      <c r="A3" s="7">
        <v>1</v>
      </c>
      <c r="B3" s="27">
        <v>11</v>
      </c>
      <c r="C3" s="28">
        <v>17</v>
      </c>
      <c r="D3" s="28">
        <v>6</v>
      </c>
      <c r="E3" s="28"/>
      <c r="F3" s="28"/>
      <c r="G3" s="28"/>
      <c r="H3" s="28"/>
      <c r="I3" s="8" t="s">
        <v>28</v>
      </c>
      <c r="J3" s="28">
        <v>5</v>
      </c>
      <c r="K3" s="28"/>
      <c r="L3" s="28"/>
      <c r="M3" s="28">
        <v>0</v>
      </c>
      <c r="N3" s="27">
        <v>0</v>
      </c>
      <c r="O3" s="29" t="s">
        <v>16</v>
      </c>
    </row>
    <row r="4" spans="1:15" ht="12.95" x14ac:dyDescent="0.3">
      <c r="A4" s="7">
        <v>2</v>
      </c>
      <c r="B4" s="27">
        <v>11</v>
      </c>
      <c r="C4" s="27">
        <v>20</v>
      </c>
      <c r="D4" s="27">
        <v>5</v>
      </c>
      <c r="E4" s="27"/>
      <c r="F4" s="27"/>
      <c r="G4" s="27"/>
      <c r="H4" s="27"/>
      <c r="I4" s="9" t="s">
        <v>24</v>
      </c>
      <c r="J4" s="27">
        <v>5</v>
      </c>
      <c r="K4" s="27"/>
      <c r="L4" s="27"/>
      <c r="M4" s="27">
        <v>0</v>
      </c>
      <c r="N4" s="27">
        <v>0</v>
      </c>
      <c r="O4" s="29" t="s">
        <v>18</v>
      </c>
    </row>
    <row r="5" spans="1:15" ht="12.95" x14ac:dyDescent="0.3">
      <c r="A5" s="7">
        <v>3</v>
      </c>
      <c r="B5" s="27">
        <v>11</v>
      </c>
      <c r="C5" s="27">
        <v>20</v>
      </c>
      <c r="D5" s="27">
        <v>11</v>
      </c>
      <c r="E5" s="27"/>
      <c r="F5" s="27"/>
      <c r="G5" s="27"/>
      <c r="H5" s="27"/>
      <c r="I5" s="27" t="s">
        <v>63</v>
      </c>
      <c r="J5" s="27">
        <v>7</v>
      </c>
      <c r="K5" s="27"/>
      <c r="L5" s="27"/>
      <c r="M5" s="27">
        <v>1.6</v>
      </c>
      <c r="N5" s="27">
        <v>0</v>
      </c>
      <c r="O5" s="29" t="s">
        <v>21</v>
      </c>
    </row>
    <row r="6" spans="1:15" ht="12.95" x14ac:dyDescent="0.3">
      <c r="A6" s="7">
        <v>4</v>
      </c>
      <c r="B6" s="27">
        <v>11</v>
      </c>
      <c r="C6" s="27">
        <v>15</v>
      </c>
      <c r="D6" s="27">
        <v>11</v>
      </c>
      <c r="E6" s="27"/>
      <c r="F6" s="27"/>
      <c r="G6" s="27"/>
      <c r="H6" s="27"/>
      <c r="I6" s="9" t="s">
        <v>35</v>
      </c>
      <c r="J6" s="27">
        <v>8</v>
      </c>
      <c r="K6" s="27"/>
      <c r="L6" s="27"/>
      <c r="M6" s="27">
        <v>0</v>
      </c>
      <c r="N6" s="27">
        <v>0</v>
      </c>
      <c r="O6" s="29" t="s">
        <v>23</v>
      </c>
    </row>
    <row r="7" spans="1:15" ht="12.95" x14ac:dyDescent="0.3">
      <c r="A7" s="7">
        <v>5</v>
      </c>
      <c r="B7" s="27">
        <v>11</v>
      </c>
      <c r="C7" s="27">
        <v>11</v>
      </c>
      <c r="D7" s="27">
        <v>9</v>
      </c>
      <c r="E7" s="27"/>
      <c r="F7" s="27"/>
      <c r="G7" s="27"/>
      <c r="H7" s="27"/>
      <c r="I7" s="9" t="s">
        <v>30</v>
      </c>
      <c r="J7" s="27">
        <v>6</v>
      </c>
      <c r="K7" s="27"/>
      <c r="L7" s="27"/>
      <c r="M7" s="27">
        <v>33.200000000000003</v>
      </c>
      <c r="N7" s="27">
        <v>0</v>
      </c>
      <c r="O7" s="29" t="s">
        <v>25</v>
      </c>
    </row>
    <row r="8" spans="1:15" ht="12.95" x14ac:dyDescent="0.3">
      <c r="A8" s="7">
        <v>6</v>
      </c>
      <c r="B8" s="27">
        <v>11</v>
      </c>
      <c r="C8" s="27">
        <v>15</v>
      </c>
      <c r="D8" s="27">
        <v>10</v>
      </c>
      <c r="E8" s="27"/>
      <c r="F8" s="27"/>
      <c r="G8" s="27"/>
      <c r="H8" s="27"/>
      <c r="I8" s="9" t="s">
        <v>17</v>
      </c>
      <c r="J8" s="27">
        <v>4</v>
      </c>
      <c r="K8" s="27"/>
      <c r="L8" s="27"/>
      <c r="M8" s="27">
        <v>0</v>
      </c>
      <c r="N8" s="27">
        <v>0</v>
      </c>
      <c r="O8" s="29" t="s">
        <v>27</v>
      </c>
    </row>
    <row r="9" spans="1:15" ht="12.95" x14ac:dyDescent="0.3">
      <c r="A9" s="7">
        <v>7</v>
      </c>
      <c r="B9" s="27">
        <v>11</v>
      </c>
      <c r="C9" s="27">
        <v>21</v>
      </c>
      <c r="D9" s="27">
        <v>10</v>
      </c>
      <c r="E9" s="27"/>
      <c r="F9" s="27"/>
      <c r="G9" s="27"/>
      <c r="H9" s="27"/>
      <c r="I9" s="27" t="s">
        <v>26</v>
      </c>
      <c r="J9" s="27">
        <v>6</v>
      </c>
      <c r="K9" s="27"/>
      <c r="L9" s="27"/>
      <c r="M9" s="27">
        <v>0</v>
      </c>
      <c r="N9" s="27">
        <v>0</v>
      </c>
      <c r="O9" s="29" t="s">
        <v>29</v>
      </c>
    </row>
    <row r="10" spans="1:15" ht="12.95" x14ac:dyDescent="0.3">
      <c r="A10" s="7">
        <v>8</v>
      </c>
      <c r="B10" s="27">
        <v>11</v>
      </c>
      <c r="C10" s="27">
        <v>20</v>
      </c>
      <c r="D10" s="27">
        <v>13</v>
      </c>
      <c r="E10" s="27"/>
      <c r="F10" s="27"/>
      <c r="G10" s="27"/>
      <c r="H10" s="27"/>
      <c r="I10" s="9" t="s">
        <v>64</v>
      </c>
      <c r="J10" s="27">
        <v>9</v>
      </c>
      <c r="K10" s="27"/>
      <c r="L10" s="27"/>
      <c r="M10" s="27">
        <v>0.6</v>
      </c>
      <c r="N10" s="27">
        <v>0</v>
      </c>
      <c r="O10" s="29" t="s">
        <v>31</v>
      </c>
    </row>
    <row r="11" spans="1:15" ht="12.95" x14ac:dyDescent="0.3">
      <c r="A11" s="7">
        <v>9</v>
      </c>
      <c r="B11" s="27">
        <v>11</v>
      </c>
      <c r="C11" s="27">
        <v>18</v>
      </c>
      <c r="D11" s="27">
        <v>10</v>
      </c>
      <c r="E11" s="27"/>
      <c r="F11" s="27"/>
      <c r="G11" s="27"/>
      <c r="H11" s="27"/>
      <c r="I11" s="9" t="s">
        <v>19</v>
      </c>
      <c r="J11" s="27">
        <v>8</v>
      </c>
      <c r="K11" s="27"/>
      <c r="L11" s="77"/>
      <c r="M11" s="27">
        <v>0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21</v>
      </c>
      <c r="D12" s="27">
        <v>12</v>
      </c>
      <c r="E12" s="27"/>
      <c r="F12" s="27"/>
      <c r="G12" s="27"/>
      <c r="H12" s="27"/>
      <c r="I12" s="9" t="s">
        <v>19</v>
      </c>
      <c r="J12" s="27">
        <v>12</v>
      </c>
      <c r="K12" s="27"/>
      <c r="L12" s="27"/>
      <c r="M12" s="27">
        <v>0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20</v>
      </c>
      <c r="D13" s="27">
        <v>11</v>
      </c>
      <c r="E13" s="27"/>
      <c r="F13" s="27"/>
      <c r="G13" s="27"/>
      <c r="H13" s="27"/>
      <c r="I13" s="27" t="s">
        <v>19</v>
      </c>
      <c r="J13" s="27">
        <v>12</v>
      </c>
      <c r="K13" s="27"/>
      <c r="L13" s="27"/>
      <c r="M13" s="27">
        <v>0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19</v>
      </c>
      <c r="D14" s="27">
        <v>11</v>
      </c>
      <c r="E14" s="27"/>
      <c r="F14" s="27"/>
      <c r="G14" s="27"/>
      <c r="H14" s="27" t="s">
        <v>34</v>
      </c>
      <c r="I14" s="9" t="s">
        <v>65</v>
      </c>
      <c r="J14" s="27">
        <v>9</v>
      </c>
      <c r="K14" s="27"/>
      <c r="L14" s="27"/>
      <c r="M14" s="27">
        <v>0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19</v>
      </c>
      <c r="D15" s="27">
        <v>10</v>
      </c>
      <c r="E15" s="27"/>
      <c r="F15" s="27"/>
      <c r="G15" s="27"/>
      <c r="H15" s="27"/>
      <c r="I15" s="27" t="s">
        <v>65</v>
      </c>
      <c r="J15" s="27">
        <v>7</v>
      </c>
      <c r="K15" s="27"/>
      <c r="L15" s="27"/>
      <c r="M15" s="27">
        <v>0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22</v>
      </c>
      <c r="D16" s="27">
        <v>8</v>
      </c>
      <c r="E16" s="27"/>
      <c r="F16" s="27"/>
      <c r="G16" s="27"/>
      <c r="H16" s="27"/>
      <c r="I16" s="27" t="s">
        <v>65</v>
      </c>
      <c r="J16" s="27">
        <v>5</v>
      </c>
      <c r="K16" s="27"/>
      <c r="L16" s="27"/>
      <c r="M16" s="27">
        <v>0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24</v>
      </c>
      <c r="D17" s="27">
        <v>9</v>
      </c>
      <c r="E17" s="27"/>
      <c r="F17" s="27"/>
      <c r="G17" s="27"/>
      <c r="H17" s="27"/>
      <c r="I17" s="27" t="s">
        <v>28</v>
      </c>
      <c r="J17" s="27">
        <v>5</v>
      </c>
      <c r="K17" s="27"/>
      <c r="L17" s="27"/>
      <c r="M17" s="27">
        <v>0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26</v>
      </c>
      <c r="D18" s="27">
        <v>10</v>
      </c>
      <c r="E18" s="27"/>
      <c r="F18" s="27"/>
      <c r="G18" s="27"/>
      <c r="H18" s="27"/>
      <c r="I18" s="27" t="s">
        <v>44</v>
      </c>
      <c r="J18" s="27">
        <v>5</v>
      </c>
      <c r="K18" s="27"/>
      <c r="L18" s="27"/>
      <c r="M18" s="27">
        <v>0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30</v>
      </c>
      <c r="D19" s="27">
        <v>14</v>
      </c>
      <c r="E19" s="27"/>
      <c r="F19" s="27"/>
      <c r="G19" s="27"/>
      <c r="H19" s="27"/>
      <c r="I19" s="27" t="s">
        <v>90</v>
      </c>
      <c r="J19" s="27">
        <v>9</v>
      </c>
      <c r="K19" s="27"/>
      <c r="L19" s="27"/>
      <c r="M19" s="27">
        <v>0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18</v>
      </c>
      <c r="D20" s="27">
        <v>9</v>
      </c>
      <c r="E20" s="27"/>
      <c r="F20" s="27"/>
      <c r="G20" s="27"/>
      <c r="H20" s="27"/>
      <c r="I20" s="27" t="s">
        <v>17</v>
      </c>
      <c r="J20" s="27">
        <v>7</v>
      </c>
      <c r="K20" s="27"/>
      <c r="L20" s="27"/>
      <c r="M20" s="27">
        <v>9.4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16</v>
      </c>
      <c r="D21" s="27">
        <v>7</v>
      </c>
      <c r="E21" s="27"/>
      <c r="F21" s="27"/>
      <c r="G21" s="27"/>
      <c r="H21" s="27"/>
      <c r="I21" s="27" t="s">
        <v>17</v>
      </c>
      <c r="J21" s="27">
        <v>7</v>
      </c>
      <c r="K21" s="27"/>
      <c r="L21" s="27"/>
      <c r="M21" s="27">
        <v>0</v>
      </c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>
        <v>21</v>
      </c>
      <c r="D22" s="27">
        <v>8</v>
      </c>
      <c r="E22" s="27"/>
      <c r="F22" s="27"/>
      <c r="G22" s="27"/>
      <c r="H22" s="27"/>
      <c r="I22" s="27" t="s">
        <v>17</v>
      </c>
      <c r="J22" s="27">
        <v>5</v>
      </c>
      <c r="K22" s="27"/>
      <c r="L22" s="27"/>
      <c r="M22" s="27">
        <v>0</v>
      </c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>
        <v>25</v>
      </c>
      <c r="D23" s="27">
        <v>8</v>
      </c>
      <c r="E23" s="27"/>
      <c r="F23" s="27"/>
      <c r="G23" s="27"/>
      <c r="H23" s="27"/>
      <c r="I23" s="27" t="s">
        <v>47</v>
      </c>
      <c r="J23" s="27">
        <v>5</v>
      </c>
      <c r="K23" s="27"/>
      <c r="L23" s="27"/>
      <c r="M23" s="27">
        <v>0</v>
      </c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>
        <v>26</v>
      </c>
      <c r="D24" s="27">
        <v>11</v>
      </c>
      <c r="E24" s="27"/>
      <c r="F24" s="27"/>
      <c r="G24" s="27"/>
      <c r="H24" s="27"/>
      <c r="I24" s="27" t="s">
        <v>17</v>
      </c>
      <c r="J24" s="27">
        <v>4</v>
      </c>
      <c r="K24" s="27"/>
      <c r="L24" s="27"/>
      <c r="M24" s="27">
        <v>0</v>
      </c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>
        <v>24</v>
      </c>
      <c r="D25" s="27">
        <v>12</v>
      </c>
      <c r="E25" s="27"/>
      <c r="F25" s="27"/>
      <c r="G25" s="27"/>
      <c r="H25" s="27"/>
      <c r="I25" s="27" t="s">
        <v>63</v>
      </c>
      <c r="J25" s="27">
        <v>6</v>
      </c>
      <c r="K25" s="27"/>
      <c r="L25" s="27"/>
      <c r="M25" s="27">
        <v>0</v>
      </c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>
        <v>20</v>
      </c>
      <c r="D26" s="27">
        <v>14</v>
      </c>
      <c r="E26" s="31"/>
      <c r="F26" s="27"/>
      <c r="G26" s="27"/>
      <c r="H26" s="27"/>
      <c r="I26" s="27" t="s">
        <v>47</v>
      </c>
      <c r="J26" s="27">
        <v>10</v>
      </c>
      <c r="K26" s="27"/>
      <c r="L26" s="27"/>
      <c r="M26" s="27">
        <v>0</v>
      </c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>
        <v>19</v>
      </c>
      <c r="D27" s="27">
        <v>11</v>
      </c>
      <c r="E27" s="27"/>
      <c r="F27" s="27"/>
      <c r="G27" s="27"/>
      <c r="H27" s="27"/>
      <c r="I27" s="27" t="s">
        <v>47</v>
      </c>
      <c r="J27" s="27">
        <v>11</v>
      </c>
      <c r="K27" s="27"/>
      <c r="L27" s="27"/>
      <c r="M27" s="27">
        <v>1.6</v>
      </c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>
        <v>20</v>
      </c>
      <c r="D28" s="27">
        <v>10</v>
      </c>
      <c r="E28" s="27"/>
      <c r="F28" s="27"/>
      <c r="G28" s="27"/>
      <c r="H28" s="27"/>
      <c r="I28" s="27" t="s">
        <v>26</v>
      </c>
      <c r="J28" s="27">
        <v>13</v>
      </c>
      <c r="K28" s="27"/>
      <c r="L28" s="27"/>
      <c r="M28" s="27">
        <v>0</v>
      </c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>
        <v>19</v>
      </c>
      <c r="D29" s="27">
        <v>10</v>
      </c>
      <c r="E29" s="27"/>
      <c r="F29" s="27"/>
      <c r="G29" s="27"/>
      <c r="H29" s="27"/>
      <c r="I29" s="27" t="s">
        <v>64</v>
      </c>
      <c r="J29" s="27">
        <v>9</v>
      </c>
      <c r="K29" s="27"/>
      <c r="L29" s="27"/>
      <c r="M29" s="27">
        <v>1.8</v>
      </c>
      <c r="N29" s="27">
        <v>0</v>
      </c>
      <c r="O29" s="30"/>
    </row>
    <row r="30" spans="1:15" ht="12.95" x14ac:dyDescent="0.3">
      <c r="A30" s="7">
        <v>28</v>
      </c>
      <c r="B30" s="27">
        <v>11</v>
      </c>
      <c r="C30" s="27">
        <v>19</v>
      </c>
      <c r="D30" s="27">
        <v>8</v>
      </c>
      <c r="E30" s="27"/>
      <c r="F30" s="27"/>
      <c r="G30" s="27"/>
      <c r="H30" s="27"/>
      <c r="I30" s="27" t="s">
        <v>26</v>
      </c>
      <c r="J30" s="27">
        <v>11</v>
      </c>
      <c r="K30" s="27"/>
      <c r="L30" s="27"/>
      <c r="M30" s="27">
        <v>0</v>
      </c>
      <c r="N30" s="27">
        <v>0</v>
      </c>
      <c r="O30" s="30"/>
    </row>
    <row r="31" spans="1:15" ht="12.95" x14ac:dyDescent="0.3">
      <c r="A31" s="7">
        <v>29</v>
      </c>
      <c r="B31" s="27">
        <v>11</v>
      </c>
      <c r="C31" s="27">
        <v>21</v>
      </c>
      <c r="D31" s="27">
        <v>13</v>
      </c>
      <c r="E31" s="27"/>
      <c r="F31" s="27"/>
      <c r="G31" s="27"/>
      <c r="H31" s="27"/>
      <c r="I31" s="9" t="s">
        <v>47</v>
      </c>
      <c r="J31" s="27">
        <v>8</v>
      </c>
      <c r="K31" s="27"/>
      <c r="L31" s="77"/>
      <c r="M31" s="27">
        <v>1.8</v>
      </c>
      <c r="N31" s="27">
        <v>0</v>
      </c>
      <c r="O31" s="30"/>
    </row>
    <row r="32" spans="1:15" ht="12.95" x14ac:dyDescent="0.3">
      <c r="A32" s="7">
        <v>30</v>
      </c>
      <c r="B32" s="27">
        <v>11</v>
      </c>
      <c r="C32" s="27">
        <v>21</v>
      </c>
      <c r="D32" s="27">
        <v>12</v>
      </c>
      <c r="E32" s="27"/>
      <c r="F32" s="27"/>
      <c r="G32" s="27"/>
      <c r="H32" s="27"/>
      <c r="I32" s="27" t="s">
        <v>47</v>
      </c>
      <c r="J32" s="27">
        <v>9</v>
      </c>
      <c r="K32" s="27"/>
      <c r="L32" s="27"/>
      <c r="M32" s="27">
        <v>1.2</v>
      </c>
      <c r="N32" s="27">
        <v>0</v>
      </c>
      <c r="O32" s="30"/>
    </row>
    <row r="33" spans="1:15" ht="12.95" x14ac:dyDescent="0.3">
      <c r="A33" s="7">
        <v>31</v>
      </c>
      <c r="B33" s="27">
        <v>11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>
        <v>0</v>
      </c>
      <c r="O33" s="30"/>
    </row>
    <row r="34" spans="1:15" ht="12.95" x14ac:dyDescent="0.3">
      <c r="B34" s="10" t="s">
        <v>49</v>
      </c>
      <c r="H34" s="32"/>
      <c r="M34" s="33"/>
      <c r="N34" s="34"/>
    </row>
    <row r="35" spans="1:15" ht="13.5" thickBot="1" x14ac:dyDescent="0.35">
      <c r="H35" s="32"/>
      <c r="M35" s="36" t="s">
        <v>50</v>
      </c>
      <c r="N35" s="37" t="s">
        <v>50</v>
      </c>
    </row>
    <row r="36" spans="1:15" ht="20.25" customHeight="1" x14ac:dyDescent="0.3">
      <c r="B36" s="11" t="s">
        <v>51</v>
      </c>
      <c r="C36" s="38">
        <f>AVERAGE(C3:C33)</f>
        <v>20.233333333333334</v>
      </c>
      <c r="D36" s="38">
        <f>AVERAGE(D3:D33)</f>
        <v>10.1</v>
      </c>
      <c r="E36" s="38" t="e">
        <f>AVERAGE(E3:E33)</f>
        <v>#DIV/0!</v>
      </c>
      <c r="F36" s="38"/>
      <c r="G36" s="38" t="e">
        <f>AVERAGE(G3:G33)</f>
        <v>#DIV/0!</v>
      </c>
      <c r="H36" s="39" t="e">
        <f>AVERAGE(H3:H33)</f>
        <v>#DIV/0!</v>
      </c>
      <c r="I36" s="40"/>
      <c r="J36" s="41">
        <f>AVERAGE(J3:J33)</f>
        <v>7.5666666666666664</v>
      </c>
      <c r="K36" s="42" t="e">
        <f>AVERAGE(K3:K33)</f>
        <v>#DIV/0!</v>
      </c>
      <c r="L36" s="40"/>
      <c r="M36" s="12" t="s">
        <v>12</v>
      </c>
      <c r="N36" s="13" t="s">
        <v>13</v>
      </c>
    </row>
    <row r="37" spans="1:15" ht="19.5" customHeight="1" thickBot="1" x14ac:dyDescent="0.35">
      <c r="B37" s="14" t="s">
        <v>52</v>
      </c>
      <c r="C37" s="13">
        <f>MAX(C3:C33)</f>
        <v>30</v>
      </c>
      <c r="D37" s="13">
        <f>MAX(D3:D33)</f>
        <v>14</v>
      </c>
      <c r="E37" s="13">
        <f>MAX(E3:E33)</f>
        <v>0</v>
      </c>
      <c r="F37" s="13"/>
      <c r="G37" s="13">
        <f>MAX(G3:G33)</f>
        <v>0</v>
      </c>
      <c r="H37" s="43">
        <f>MAX(H3:H33)</f>
        <v>0</v>
      </c>
      <c r="I37" s="44"/>
      <c r="J37" s="45">
        <f>MAX(J3:J33)</f>
        <v>13</v>
      </c>
      <c r="K37" s="46">
        <f>MAX(K3:K33)</f>
        <v>0</v>
      </c>
      <c r="L37" s="44"/>
      <c r="M37" s="47">
        <f>SUM(M3:M33)</f>
        <v>51.2</v>
      </c>
      <c r="N37" s="48">
        <f>SUM(N3:N33)</f>
        <v>0</v>
      </c>
    </row>
    <row r="38" spans="1:15" ht="20.25" customHeight="1" thickBot="1" x14ac:dyDescent="0.35">
      <c r="B38" s="15" t="s">
        <v>53</v>
      </c>
      <c r="C38" s="49">
        <f>MIN(C3:C33)</f>
        <v>11</v>
      </c>
      <c r="D38" s="49">
        <f>MIN(D3:D33)</f>
        <v>5</v>
      </c>
      <c r="E38" s="49">
        <f>MIN(E3:E33)</f>
        <v>0</v>
      </c>
      <c r="F38" s="49"/>
      <c r="G38" s="49">
        <f>MIN(G3:G33)</f>
        <v>0</v>
      </c>
      <c r="H38" s="50">
        <f>MIN(H3:H33)</f>
        <v>0</v>
      </c>
      <c r="I38" s="44"/>
      <c r="J38" s="51">
        <f>MIN(J3:J33)</f>
        <v>4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3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35">
      <c r="J40" s="59" t="s">
        <v>56</v>
      </c>
      <c r="K40" s="60" t="s">
        <v>57</v>
      </c>
    </row>
    <row r="41" spans="1:15" ht="13.5" thickBot="1" x14ac:dyDescent="0.3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0</v>
      </c>
    </row>
    <row r="42" spans="1:15" ht="13.5" thickBot="1" x14ac:dyDescent="0.3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35">
      <c r="B43" s="24">
        <f>COUNTIF(D3:D33,"&lt;=0")</f>
        <v>0</v>
      </c>
      <c r="C43" s="17"/>
      <c r="D43" s="24">
        <f>COUNTIF(M3:M33,"&gt;0")</f>
        <v>8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ht="12.95" x14ac:dyDescent="0.3">
      <c r="J44" s="65" t="s">
        <v>71</v>
      </c>
      <c r="K44" s="64">
        <f t="shared" si="0"/>
        <v>0</v>
      </c>
    </row>
    <row r="45" spans="1:15" ht="12.95" x14ac:dyDescent="0.3">
      <c r="J45" s="65" t="s">
        <v>48</v>
      </c>
      <c r="K45" s="64">
        <f t="shared" si="0"/>
        <v>0</v>
      </c>
    </row>
    <row r="46" spans="1:15" ht="12.95" x14ac:dyDescent="0.3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0</v>
      </c>
    </row>
    <row r="49" spans="10:11" x14ac:dyDescent="0.2">
      <c r="J49" s="65" t="s">
        <v>15</v>
      </c>
      <c r="K49" s="64">
        <f t="shared" si="0"/>
        <v>0</v>
      </c>
    </row>
    <row r="50" spans="10:11" x14ac:dyDescent="0.2">
      <c r="J50" s="65" t="s">
        <v>73</v>
      </c>
      <c r="K50" s="64">
        <f t="shared" si="0"/>
        <v>0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0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2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1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1</v>
      </c>
    </row>
    <row r="207" spans="2:14" x14ac:dyDescent="0.2">
      <c r="B207" s="26"/>
      <c r="C207" s="74" t="s">
        <v>63</v>
      </c>
      <c r="D207" s="66">
        <f>COUNTIF(I3:I33,"ENE")</f>
        <v>2</v>
      </c>
    </row>
    <row r="208" spans="2:14" x14ac:dyDescent="0.2">
      <c r="B208" s="26"/>
      <c r="C208" s="73" t="s">
        <v>38</v>
      </c>
      <c r="D208" s="66">
        <f>COUNTIF(I3:I33,"E")</f>
        <v>0</v>
      </c>
    </row>
    <row r="209" spans="2:4" x14ac:dyDescent="0.2">
      <c r="B209" s="26"/>
      <c r="C209" s="75" t="s">
        <v>22</v>
      </c>
      <c r="D209" s="66">
        <f>COUNTIF(I3:I33,"ESE")</f>
        <v>0</v>
      </c>
    </row>
    <row r="210" spans="2:4" x14ac:dyDescent="0.2">
      <c r="B210" s="26"/>
      <c r="C210" s="73" t="s">
        <v>24</v>
      </c>
      <c r="D210" s="66">
        <f>COUNTIF(I3:I33,"SE")</f>
        <v>1</v>
      </c>
    </row>
    <row r="211" spans="2:4" x14ac:dyDescent="0.2">
      <c r="B211" s="26"/>
      <c r="C211" s="75" t="s">
        <v>26</v>
      </c>
      <c r="D211" s="66">
        <f>COUNTIF(I3:I33,"SSE")</f>
        <v>3</v>
      </c>
    </row>
    <row r="212" spans="2:4" x14ac:dyDescent="0.2">
      <c r="C212" s="73" t="s">
        <v>47</v>
      </c>
      <c r="D212" s="66">
        <f>COUNTIF(I3:I33,"S")</f>
        <v>5</v>
      </c>
    </row>
    <row r="213" spans="2:4" x14ac:dyDescent="0.2">
      <c r="C213" s="75" t="s">
        <v>44</v>
      </c>
      <c r="D213" s="66">
        <f>COUNTIF(I3:I33,"SSW")</f>
        <v>1</v>
      </c>
    </row>
    <row r="214" spans="2:4" x14ac:dyDescent="0.2">
      <c r="C214" s="73" t="s">
        <v>19</v>
      </c>
      <c r="D214" s="66">
        <f>COUNTIF(I3:I33,"SW")</f>
        <v>3</v>
      </c>
    </row>
    <row r="215" spans="2:4" x14ac:dyDescent="0.2">
      <c r="C215" s="75" t="s">
        <v>64</v>
      </c>
      <c r="D215" s="66">
        <f>COUNTIF(I3:I33,"WSW")</f>
        <v>2</v>
      </c>
    </row>
    <row r="216" spans="2:4" x14ac:dyDescent="0.2">
      <c r="C216" s="73" t="s">
        <v>65</v>
      </c>
      <c r="D216" s="66">
        <f>COUNTIF(I3:I33,"W")</f>
        <v>3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0</v>
      </c>
    </row>
    <row r="219" spans="2:4" ht="13.5" thickBot="1" x14ac:dyDescent="0.25">
      <c r="C219" s="75" t="s">
        <v>17</v>
      </c>
      <c r="D219" s="64">
        <f>COUNTIF(I3:I33,"NNW")</f>
        <v>5</v>
      </c>
    </row>
    <row r="220" spans="2:4" ht="13.5" thickBot="1" x14ac:dyDescent="0.25">
      <c r="C220" s="76" t="s">
        <v>68</v>
      </c>
      <c r="D220" s="62">
        <f>SUM(D204:D219)</f>
        <v>29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abSelected="1" zoomScale="150" zoomScaleNormal="1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9" sqref="C19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9.14062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9.14062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9.14062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9.14062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9.14062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9.14062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9.14062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9.14062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9.14062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9.14062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9.14062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9.14062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9.14062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9.14062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9.14062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9.14062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9.14062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9.14062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9.14062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9.14062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9.14062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9.14062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9.14062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9.14062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9.14062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9.14062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9.14062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9.14062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9.14062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9.14062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9.14062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9.14062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9.14062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9.14062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9.14062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9.14062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9.14062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9.14062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9.14062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9.14062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9.14062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9.14062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9.14062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9.14062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9.14062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9.14062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9.14062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9.14062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9.14062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9.14062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9.14062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9.14062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9.14062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9.14062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9.14062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9.14062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9.14062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9.14062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9.14062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9.14062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9.14062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9.14062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9.14062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9.140625" style="26"/>
  </cols>
  <sheetData>
    <row r="1" spans="1:15" ht="13.5" thickBot="1" x14ac:dyDescent="0.35">
      <c r="A1" s="1"/>
      <c r="B1" s="79" t="s">
        <v>91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2.95" x14ac:dyDescent="0.3">
      <c r="A3" s="7">
        <v>1</v>
      </c>
      <c r="B3" s="27">
        <v>11</v>
      </c>
      <c r="C3" s="28">
        <v>20</v>
      </c>
      <c r="D3" s="28">
        <v>11</v>
      </c>
      <c r="E3" s="28"/>
      <c r="F3" s="28"/>
      <c r="G3" s="28"/>
      <c r="H3" s="28"/>
      <c r="I3" s="8" t="s">
        <v>19</v>
      </c>
      <c r="J3" s="28">
        <v>9</v>
      </c>
      <c r="K3" s="28"/>
      <c r="L3" s="28"/>
      <c r="M3" s="28">
        <v>1.4</v>
      </c>
      <c r="N3" s="27">
        <v>0</v>
      </c>
      <c r="O3" s="29" t="s">
        <v>16</v>
      </c>
    </row>
    <row r="4" spans="1:15" ht="12.95" x14ac:dyDescent="0.3">
      <c r="A4" s="7">
        <v>2</v>
      </c>
      <c r="B4" s="27">
        <v>11</v>
      </c>
      <c r="C4" s="27">
        <v>17</v>
      </c>
      <c r="D4" s="27">
        <v>11</v>
      </c>
      <c r="E4" s="27"/>
      <c r="F4" s="27"/>
      <c r="G4" s="27"/>
      <c r="H4" s="27"/>
      <c r="I4" s="9" t="s">
        <v>19</v>
      </c>
      <c r="J4" s="27">
        <v>8</v>
      </c>
      <c r="K4" s="27"/>
      <c r="L4" s="27"/>
      <c r="M4" s="27">
        <v>3.8</v>
      </c>
      <c r="N4" s="27">
        <v>0</v>
      </c>
      <c r="O4" s="29" t="s">
        <v>18</v>
      </c>
    </row>
    <row r="5" spans="1:15" ht="12.95" x14ac:dyDescent="0.3">
      <c r="A5" s="7">
        <v>3</v>
      </c>
      <c r="B5" s="27">
        <v>11</v>
      </c>
      <c r="C5" s="27">
        <v>18</v>
      </c>
      <c r="D5" s="27">
        <v>8</v>
      </c>
      <c r="E5" s="27"/>
      <c r="F5" s="27"/>
      <c r="G5" s="27"/>
      <c r="H5" s="27"/>
      <c r="I5" s="78" t="s">
        <v>44</v>
      </c>
      <c r="J5" s="27">
        <v>8</v>
      </c>
      <c r="K5" s="27"/>
      <c r="L5" s="27"/>
      <c r="M5" s="27">
        <v>0</v>
      </c>
      <c r="N5" s="27">
        <v>0</v>
      </c>
      <c r="O5" s="29" t="s">
        <v>21</v>
      </c>
    </row>
    <row r="6" spans="1:15" ht="12.95" x14ac:dyDescent="0.3">
      <c r="A6" s="7">
        <v>4</v>
      </c>
      <c r="B6" s="27">
        <v>11</v>
      </c>
      <c r="C6" s="27">
        <v>20</v>
      </c>
      <c r="D6" s="27">
        <v>9</v>
      </c>
      <c r="E6" s="27"/>
      <c r="F6" s="27"/>
      <c r="G6" s="27"/>
      <c r="H6" s="27"/>
      <c r="I6" s="9" t="s">
        <v>65</v>
      </c>
      <c r="J6" s="27">
        <v>10</v>
      </c>
      <c r="K6" s="27"/>
      <c r="L6" s="27"/>
      <c r="M6" s="27">
        <v>0</v>
      </c>
      <c r="N6" s="27">
        <v>0</v>
      </c>
      <c r="O6" s="29" t="s">
        <v>23</v>
      </c>
    </row>
    <row r="7" spans="1:15" ht="12.95" x14ac:dyDescent="0.3">
      <c r="A7" s="7">
        <v>5</v>
      </c>
      <c r="B7" s="27">
        <v>11</v>
      </c>
      <c r="C7" s="27">
        <v>21</v>
      </c>
      <c r="D7" s="27">
        <v>9</v>
      </c>
      <c r="E7" s="27"/>
      <c r="F7" s="27"/>
      <c r="G7" s="27"/>
      <c r="H7" s="27"/>
      <c r="I7" s="9" t="s">
        <v>67</v>
      </c>
      <c r="J7" s="27">
        <v>8</v>
      </c>
      <c r="K7" s="27"/>
      <c r="L7" s="27"/>
      <c r="M7" s="27">
        <v>0</v>
      </c>
      <c r="N7" s="27">
        <v>0</v>
      </c>
      <c r="O7" s="29" t="s">
        <v>25</v>
      </c>
    </row>
    <row r="8" spans="1:15" ht="12.95" x14ac:dyDescent="0.3">
      <c r="A8" s="7">
        <v>6</v>
      </c>
      <c r="B8" s="27">
        <v>11</v>
      </c>
      <c r="C8" s="27">
        <v>23</v>
      </c>
      <c r="D8" s="27">
        <v>14</v>
      </c>
      <c r="E8" s="27"/>
      <c r="F8" s="27"/>
      <c r="G8" s="27"/>
      <c r="H8" s="27"/>
      <c r="I8" s="9" t="s">
        <v>65</v>
      </c>
      <c r="J8" s="27">
        <v>9</v>
      </c>
      <c r="K8" s="27"/>
      <c r="L8" s="27"/>
      <c r="M8" s="27">
        <v>0</v>
      </c>
      <c r="N8" s="27">
        <v>0</v>
      </c>
      <c r="O8" s="29" t="s">
        <v>27</v>
      </c>
    </row>
    <row r="9" spans="1:15" ht="12.95" x14ac:dyDescent="0.3">
      <c r="A9" s="7">
        <v>7</v>
      </c>
      <c r="B9" s="27">
        <v>11</v>
      </c>
      <c r="C9" s="27">
        <v>22</v>
      </c>
      <c r="D9" s="27">
        <v>13</v>
      </c>
      <c r="E9" s="27"/>
      <c r="F9" s="27"/>
      <c r="G9" s="27"/>
      <c r="H9" s="27"/>
      <c r="I9" s="78" t="s">
        <v>67</v>
      </c>
      <c r="J9" s="27">
        <v>8</v>
      </c>
      <c r="K9" s="27"/>
      <c r="L9" s="27"/>
      <c r="M9" s="27">
        <v>0</v>
      </c>
      <c r="N9" s="27">
        <v>0</v>
      </c>
      <c r="O9" s="29" t="s">
        <v>29</v>
      </c>
    </row>
    <row r="10" spans="1:15" ht="12.95" x14ac:dyDescent="0.3">
      <c r="A10" s="7">
        <v>8</v>
      </c>
      <c r="B10" s="27">
        <v>11</v>
      </c>
      <c r="C10" s="27">
        <v>25</v>
      </c>
      <c r="D10" s="27">
        <v>11</v>
      </c>
      <c r="E10" s="27"/>
      <c r="F10" s="27"/>
      <c r="G10" s="27"/>
      <c r="H10" s="27"/>
      <c r="I10" s="9" t="s">
        <v>67</v>
      </c>
      <c r="J10" s="27">
        <v>7</v>
      </c>
      <c r="K10" s="27"/>
      <c r="L10" s="27"/>
      <c r="M10" s="27">
        <v>0</v>
      </c>
      <c r="N10" s="27">
        <v>0</v>
      </c>
      <c r="O10" s="29" t="s">
        <v>31</v>
      </c>
    </row>
    <row r="11" spans="1:15" ht="12.95" x14ac:dyDescent="0.3">
      <c r="A11" s="7">
        <v>9</v>
      </c>
      <c r="B11" s="27">
        <v>11</v>
      </c>
      <c r="C11" s="27">
        <v>24</v>
      </c>
      <c r="D11" s="27">
        <v>13</v>
      </c>
      <c r="E11" s="27"/>
      <c r="F11" s="27"/>
      <c r="G11" s="27"/>
      <c r="H11" s="27"/>
      <c r="I11" s="9" t="s">
        <v>67</v>
      </c>
      <c r="J11" s="27">
        <v>7</v>
      </c>
      <c r="K11" s="27"/>
      <c r="L11" s="77"/>
      <c r="M11" s="27">
        <v>0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28</v>
      </c>
      <c r="D12" s="27">
        <v>11</v>
      </c>
      <c r="E12" s="27"/>
      <c r="F12" s="27"/>
      <c r="G12" s="27"/>
      <c r="H12" s="27"/>
      <c r="I12" s="9" t="s">
        <v>67</v>
      </c>
      <c r="J12" s="27">
        <v>4</v>
      </c>
      <c r="K12" s="27"/>
      <c r="L12" s="27"/>
      <c r="M12" s="27">
        <v>0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30</v>
      </c>
      <c r="D13" s="27">
        <v>13</v>
      </c>
      <c r="E13" s="27"/>
      <c r="F13" s="27"/>
      <c r="G13" s="27"/>
      <c r="H13" s="27"/>
      <c r="I13" s="78" t="s">
        <v>44</v>
      </c>
      <c r="J13" s="27">
        <v>6</v>
      </c>
      <c r="K13" s="27"/>
      <c r="L13" s="27"/>
      <c r="M13" s="27">
        <v>0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26</v>
      </c>
      <c r="D14" s="27">
        <v>19</v>
      </c>
      <c r="E14" s="27"/>
      <c r="F14" s="27"/>
      <c r="G14" s="27"/>
      <c r="H14" s="27"/>
      <c r="I14" s="9" t="s">
        <v>19</v>
      </c>
      <c r="J14" s="27">
        <v>5</v>
      </c>
      <c r="K14" s="27"/>
      <c r="L14" s="27"/>
      <c r="M14" s="27">
        <v>0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23</v>
      </c>
      <c r="D15" s="27">
        <v>14</v>
      </c>
      <c r="E15" s="27"/>
      <c r="F15" s="27"/>
      <c r="G15" s="27"/>
      <c r="H15" s="27"/>
      <c r="I15" s="78" t="s">
        <v>67</v>
      </c>
      <c r="J15" s="27">
        <v>7</v>
      </c>
      <c r="K15" s="27"/>
      <c r="L15" s="27"/>
      <c r="M15" s="27">
        <v>0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22</v>
      </c>
      <c r="D16" s="27">
        <v>10</v>
      </c>
      <c r="E16" s="27"/>
      <c r="F16" s="27"/>
      <c r="G16" s="27"/>
      <c r="H16" s="27"/>
      <c r="I16" s="78" t="s">
        <v>67</v>
      </c>
      <c r="J16" s="27">
        <v>10</v>
      </c>
      <c r="K16" s="27"/>
      <c r="L16" s="27"/>
      <c r="M16" s="27">
        <v>0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23</v>
      </c>
      <c r="D17" s="27">
        <v>9</v>
      </c>
      <c r="E17" s="27"/>
      <c r="F17" s="27"/>
      <c r="G17" s="27"/>
      <c r="H17" s="27"/>
      <c r="I17" s="78" t="s">
        <v>67</v>
      </c>
      <c r="J17" s="27">
        <v>9</v>
      </c>
      <c r="K17" s="27"/>
      <c r="L17" s="27"/>
      <c r="M17" s="27">
        <v>0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27</v>
      </c>
      <c r="D18" s="27">
        <v>11</v>
      </c>
      <c r="E18" s="27"/>
      <c r="F18" s="27"/>
      <c r="G18" s="27"/>
      <c r="H18" s="27"/>
      <c r="I18" s="78" t="s">
        <v>17</v>
      </c>
      <c r="J18" s="27">
        <v>4</v>
      </c>
      <c r="K18" s="27"/>
      <c r="L18" s="27"/>
      <c r="M18" s="27">
        <v>0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31</v>
      </c>
      <c r="D19" s="27">
        <v>14</v>
      </c>
      <c r="E19" s="27"/>
      <c r="F19" s="27"/>
      <c r="G19" s="27"/>
      <c r="H19" s="27"/>
      <c r="I19" s="78" t="s">
        <v>47</v>
      </c>
      <c r="J19" s="27">
        <v>8</v>
      </c>
      <c r="K19" s="27"/>
      <c r="L19" s="27"/>
      <c r="M19" s="27">
        <v>0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/>
      <c r="D20" s="27"/>
      <c r="E20" s="27"/>
      <c r="F20" s="27"/>
      <c r="G20" s="27"/>
      <c r="H20" s="27"/>
      <c r="I20" s="78"/>
      <c r="J20" s="27"/>
      <c r="K20" s="27"/>
      <c r="L20" s="27"/>
      <c r="M20" s="27"/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/>
      <c r="D21" s="27"/>
      <c r="E21" s="27"/>
      <c r="F21" s="27"/>
      <c r="G21" s="27"/>
      <c r="H21" s="27"/>
      <c r="I21" s="78"/>
      <c r="J21" s="27"/>
      <c r="K21" s="27"/>
      <c r="L21" s="27"/>
      <c r="M21" s="27"/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/>
      <c r="D22" s="27"/>
      <c r="E22" s="27"/>
      <c r="F22" s="27"/>
      <c r="G22" s="27"/>
      <c r="H22" s="27"/>
      <c r="I22" s="78"/>
      <c r="J22" s="27"/>
      <c r="K22" s="27"/>
      <c r="L22" s="27"/>
      <c r="M22" s="27"/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/>
      <c r="D23" s="27"/>
      <c r="E23" s="27"/>
      <c r="F23" s="27"/>
      <c r="G23" s="27"/>
      <c r="H23" s="27"/>
      <c r="I23" s="78"/>
      <c r="J23" s="27"/>
      <c r="K23" s="27"/>
      <c r="L23" s="27"/>
      <c r="M23" s="27"/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/>
      <c r="D24" s="27"/>
      <c r="E24" s="27"/>
      <c r="F24" s="27"/>
      <c r="G24" s="27"/>
      <c r="H24" s="27"/>
      <c r="I24" s="78"/>
      <c r="J24" s="27"/>
      <c r="K24" s="27"/>
      <c r="L24" s="27"/>
      <c r="M24" s="27"/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/>
      <c r="D25" s="27"/>
      <c r="E25" s="27"/>
      <c r="F25" s="27"/>
      <c r="G25" s="27"/>
      <c r="H25" s="27"/>
      <c r="I25" s="78"/>
      <c r="J25" s="27"/>
      <c r="K25" s="27"/>
      <c r="L25" s="27"/>
      <c r="M25" s="27"/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/>
      <c r="D26" s="27"/>
      <c r="E26" s="31"/>
      <c r="F26" s="27"/>
      <c r="G26" s="27"/>
      <c r="H26" s="27"/>
      <c r="I26" s="78"/>
      <c r="J26" s="27"/>
      <c r="K26" s="27"/>
      <c r="L26" s="27"/>
      <c r="M26" s="27"/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/>
      <c r="D27" s="27"/>
      <c r="E27" s="27"/>
      <c r="F27" s="27"/>
      <c r="G27" s="27"/>
      <c r="H27" s="27"/>
      <c r="I27" s="78"/>
      <c r="J27" s="27"/>
      <c r="K27" s="27"/>
      <c r="L27" s="27"/>
      <c r="M27" s="27"/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/>
      <c r="D28" s="27"/>
      <c r="E28" s="27"/>
      <c r="F28" s="27"/>
      <c r="G28" s="27"/>
      <c r="H28" s="27"/>
      <c r="I28" s="78"/>
      <c r="J28" s="27"/>
      <c r="K28" s="27"/>
      <c r="L28" s="27"/>
      <c r="M28" s="27"/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/>
      <c r="D29" s="27"/>
      <c r="E29" s="27"/>
      <c r="F29" s="27"/>
      <c r="G29" s="27"/>
      <c r="H29" s="27"/>
      <c r="I29" s="78"/>
      <c r="J29" s="27"/>
      <c r="K29" s="27"/>
      <c r="L29" s="27"/>
      <c r="M29" s="27"/>
      <c r="N29" s="27">
        <v>0</v>
      </c>
      <c r="O29" s="30"/>
    </row>
    <row r="30" spans="1:15" ht="12.95" x14ac:dyDescent="0.3">
      <c r="A30" s="7">
        <v>28</v>
      </c>
      <c r="B30" s="27">
        <v>11</v>
      </c>
      <c r="C30" s="27"/>
      <c r="D30" s="27"/>
      <c r="E30" s="27"/>
      <c r="F30" s="27"/>
      <c r="G30" s="27"/>
      <c r="H30" s="27"/>
      <c r="I30" s="78"/>
      <c r="J30" s="27"/>
      <c r="K30" s="27"/>
      <c r="L30" s="27"/>
      <c r="M30" s="27"/>
      <c r="N30" s="27">
        <v>0</v>
      </c>
      <c r="O30" s="30"/>
    </row>
    <row r="31" spans="1:15" ht="12.95" x14ac:dyDescent="0.3">
      <c r="A31" s="7">
        <v>29</v>
      </c>
      <c r="B31" s="27">
        <v>11</v>
      </c>
      <c r="C31" s="27"/>
      <c r="D31" s="27"/>
      <c r="E31" s="27"/>
      <c r="F31" s="27"/>
      <c r="G31" s="27"/>
      <c r="H31" s="27"/>
      <c r="I31" s="9"/>
      <c r="J31" s="27"/>
      <c r="K31" s="27"/>
      <c r="L31" s="77"/>
      <c r="M31" s="27"/>
      <c r="N31" s="27">
        <v>0</v>
      </c>
      <c r="O31" s="30"/>
    </row>
    <row r="32" spans="1:15" ht="12.95" x14ac:dyDescent="0.3">
      <c r="A32" s="7">
        <v>30</v>
      </c>
      <c r="B32" s="27">
        <v>11</v>
      </c>
      <c r="C32" s="27"/>
      <c r="D32" s="27"/>
      <c r="E32" s="27"/>
      <c r="F32" s="27"/>
      <c r="G32" s="27"/>
      <c r="H32" s="27"/>
      <c r="I32" s="78"/>
      <c r="J32" s="27"/>
      <c r="K32" s="27"/>
      <c r="L32" s="27"/>
      <c r="M32" s="27"/>
      <c r="N32" s="27">
        <v>0</v>
      </c>
      <c r="O32" s="30"/>
    </row>
    <row r="33" spans="1:15" ht="12.95" x14ac:dyDescent="0.3">
      <c r="A33" s="7">
        <v>31</v>
      </c>
      <c r="B33" s="27">
        <v>11</v>
      </c>
      <c r="C33" s="27"/>
      <c r="D33" s="27"/>
      <c r="E33" s="27"/>
      <c r="F33" s="27"/>
      <c r="G33" s="27"/>
      <c r="H33" s="27"/>
      <c r="I33" s="78"/>
      <c r="J33" s="27"/>
      <c r="K33" s="27"/>
      <c r="L33" s="27"/>
      <c r="M33" s="27"/>
      <c r="N33" s="27">
        <v>0</v>
      </c>
      <c r="O33" s="30"/>
    </row>
    <row r="34" spans="1:15" ht="12.95" x14ac:dyDescent="0.3">
      <c r="B34" s="10" t="s">
        <v>49</v>
      </c>
      <c r="H34" s="32"/>
      <c r="M34" s="33"/>
      <c r="N34" s="34"/>
    </row>
    <row r="35" spans="1:15" ht="13.5" thickBot="1" x14ac:dyDescent="0.35">
      <c r="H35" s="32"/>
      <c r="M35" s="36" t="s">
        <v>50</v>
      </c>
      <c r="N35" s="37" t="s">
        <v>50</v>
      </c>
    </row>
    <row r="36" spans="1:15" ht="20.25" customHeight="1" x14ac:dyDescent="0.3">
      <c r="B36" s="11" t="s">
        <v>51</v>
      </c>
      <c r="C36" s="38">
        <f>AVERAGE(C3:C33)</f>
        <v>23.529411764705884</v>
      </c>
      <c r="D36" s="38">
        <f>AVERAGE(D3:D33)</f>
        <v>11.764705882352942</v>
      </c>
      <c r="E36" s="38" t="e">
        <f>AVERAGE(E3:E33)</f>
        <v>#DIV/0!</v>
      </c>
      <c r="F36" s="38"/>
      <c r="G36" s="38" t="e">
        <f>AVERAGE(G3:G33)</f>
        <v>#DIV/0!</v>
      </c>
      <c r="H36" s="39" t="e">
        <f>AVERAGE(H3:H33)</f>
        <v>#DIV/0!</v>
      </c>
      <c r="I36" s="40"/>
      <c r="J36" s="41">
        <f>AVERAGE(J3:J33)</f>
        <v>7.4705882352941178</v>
      </c>
      <c r="K36" s="42" t="e">
        <f>AVERAGE(K3:K33)</f>
        <v>#DIV/0!</v>
      </c>
      <c r="L36" s="40"/>
      <c r="M36" s="12" t="s">
        <v>12</v>
      </c>
      <c r="N36" s="13" t="s">
        <v>13</v>
      </c>
    </row>
    <row r="37" spans="1:15" ht="19.5" customHeight="1" thickBot="1" x14ac:dyDescent="0.35">
      <c r="B37" s="14" t="s">
        <v>52</v>
      </c>
      <c r="C37" s="13">
        <f>MAX(C3:C33)</f>
        <v>31</v>
      </c>
      <c r="D37" s="13">
        <f>MAX(D3:D33)</f>
        <v>19</v>
      </c>
      <c r="E37" s="13">
        <f>MAX(E3:E33)</f>
        <v>0</v>
      </c>
      <c r="F37" s="13"/>
      <c r="G37" s="13">
        <f>MAX(G3:G33)</f>
        <v>0</v>
      </c>
      <c r="H37" s="43">
        <f>MAX(H3:H33)</f>
        <v>0</v>
      </c>
      <c r="I37" s="44"/>
      <c r="J37" s="45">
        <f>MAX(J3:J33)</f>
        <v>10</v>
      </c>
      <c r="K37" s="46">
        <f>MAX(K3:K33)</f>
        <v>0</v>
      </c>
      <c r="L37" s="44"/>
      <c r="M37" s="47">
        <f>SUM(M3:M33)</f>
        <v>5.1999999999999993</v>
      </c>
      <c r="N37" s="48">
        <f>SUM(N3:N33)</f>
        <v>0</v>
      </c>
    </row>
    <row r="38" spans="1:15" ht="20.25" customHeight="1" thickBot="1" x14ac:dyDescent="0.35">
      <c r="B38" s="15" t="s">
        <v>53</v>
      </c>
      <c r="C38" s="49">
        <f>MIN(C3:C33)</f>
        <v>17</v>
      </c>
      <c r="D38" s="49">
        <f>MIN(D3:D33)</f>
        <v>8</v>
      </c>
      <c r="E38" s="49">
        <f>MIN(E3:E33)</f>
        <v>0</v>
      </c>
      <c r="F38" s="49"/>
      <c r="G38" s="49">
        <f>MIN(G3:G33)</f>
        <v>0</v>
      </c>
      <c r="H38" s="50">
        <f>MIN(H3:H33)</f>
        <v>0</v>
      </c>
      <c r="I38" s="44"/>
      <c r="J38" s="51">
        <f>MIN(J3:J33)</f>
        <v>4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3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35">
      <c r="J40" s="59" t="s">
        <v>56</v>
      </c>
      <c r="K40" s="60" t="s">
        <v>57</v>
      </c>
    </row>
    <row r="41" spans="1:15" ht="13.5" thickBot="1" x14ac:dyDescent="0.2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0</v>
      </c>
    </row>
    <row r="42" spans="1:15" ht="13.5" thickBot="1" x14ac:dyDescent="0.2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25">
      <c r="B43" s="24">
        <f>COUNTIF(D3:D33,"&lt;=0")</f>
        <v>0</v>
      </c>
      <c r="C43" s="17"/>
      <c r="D43" s="24">
        <f>COUNTIF(M3:M33,"&gt;0")</f>
        <v>2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x14ac:dyDescent="0.2">
      <c r="J44" s="65" t="s">
        <v>71</v>
      </c>
      <c r="K44" s="64">
        <f t="shared" si="0"/>
        <v>0</v>
      </c>
    </row>
    <row r="45" spans="1:15" x14ac:dyDescent="0.2">
      <c r="J45" s="65" t="s">
        <v>48</v>
      </c>
      <c r="K45" s="64">
        <f t="shared" si="0"/>
        <v>0</v>
      </c>
    </row>
    <row r="46" spans="1:15" x14ac:dyDescent="0.2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0</v>
      </c>
    </row>
    <row r="49" spans="10:11" x14ac:dyDescent="0.2">
      <c r="J49" s="65" t="s">
        <v>15</v>
      </c>
      <c r="K49" s="64">
        <f t="shared" si="0"/>
        <v>0</v>
      </c>
    </row>
    <row r="50" spans="10:11" x14ac:dyDescent="0.2">
      <c r="J50" s="65" t="s">
        <v>73</v>
      </c>
      <c r="K50" s="64">
        <f t="shared" si="0"/>
        <v>0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0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0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0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0</v>
      </c>
    </row>
    <row r="207" spans="2:14" x14ac:dyDescent="0.2">
      <c r="B207" s="26"/>
      <c r="C207" s="74" t="s">
        <v>63</v>
      </c>
      <c r="D207" s="66">
        <f>COUNTIF(I3:I33,"ENE")</f>
        <v>0</v>
      </c>
    </row>
    <row r="208" spans="2:14" x14ac:dyDescent="0.2">
      <c r="B208" s="26"/>
      <c r="C208" s="73" t="s">
        <v>38</v>
      </c>
      <c r="D208" s="66">
        <f>COUNTIF(I3:I33,"E")</f>
        <v>0</v>
      </c>
    </row>
    <row r="209" spans="2:4" x14ac:dyDescent="0.2">
      <c r="B209" s="26"/>
      <c r="C209" s="75" t="s">
        <v>22</v>
      </c>
      <c r="D209" s="66">
        <f>COUNTIF(I3:I33,"ESE")</f>
        <v>0</v>
      </c>
    </row>
    <row r="210" spans="2:4" x14ac:dyDescent="0.2">
      <c r="B210" s="26"/>
      <c r="C210" s="73" t="s">
        <v>24</v>
      </c>
      <c r="D210" s="66">
        <f>COUNTIF(I3:I33,"SE")</f>
        <v>0</v>
      </c>
    </row>
    <row r="211" spans="2:4" x14ac:dyDescent="0.2">
      <c r="B211" s="26"/>
      <c r="C211" s="75" t="s">
        <v>26</v>
      </c>
      <c r="D211" s="66">
        <f>COUNTIF(I3:I33,"SSE")</f>
        <v>0</v>
      </c>
    </row>
    <row r="212" spans="2:4" x14ac:dyDescent="0.2">
      <c r="C212" s="73" t="s">
        <v>47</v>
      </c>
      <c r="D212" s="66">
        <f>COUNTIF(I3:I33,"S")</f>
        <v>1</v>
      </c>
    </row>
    <row r="213" spans="2:4" x14ac:dyDescent="0.2">
      <c r="C213" s="75" t="s">
        <v>44</v>
      </c>
      <c r="D213" s="66">
        <f>COUNTIF(I3:I33,"SSW")</f>
        <v>2</v>
      </c>
    </row>
    <row r="214" spans="2:4" x14ac:dyDescent="0.2">
      <c r="C214" s="73" t="s">
        <v>19</v>
      </c>
      <c r="D214" s="66">
        <f>COUNTIF(I3:I33,"SW")</f>
        <v>3</v>
      </c>
    </row>
    <row r="215" spans="2:4" x14ac:dyDescent="0.2">
      <c r="C215" s="75" t="s">
        <v>64</v>
      </c>
      <c r="D215" s="66">
        <f>COUNTIF(I3:I33,"WSW")</f>
        <v>0</v>
      </c>
    </row>
    <row r="216" spans="2:4" x14ac:dyDescent="0.2">
      <c r="C216" s="73" t="s">
        <v>65</v>
      </c>
      <c r="D216" s="66">
        <f>COUNTIF(I3:I33,"W")</f>
        <v>2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8</v>
      </c>
    </row>
    <row r="219" spans="2:4" ht="13.5" thickBot="1" x14ac:dyDescent="0.25">
      <c r="C219" s="75" t="s">
        <v>17</v>
      </c>
      <c r="D219" s="64">
        <f>COUNTIF(I3:I33,"NNW")</f>
        <v>1</v>
      </c>
    </row>
    <row r="220" spans="2:4" ht="13.5" thickBot="1" x14ac:dyDescent="0.25">
      <c r="C220" s="76" t="s">
        <v>68</v>
      </c>
      <c r="D220" s="62">
        <f>SUM(D204:D219)</f>
        <v>17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L34" sqref="L34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9.14062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9.14062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9.14062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9.14062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9.14062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9.14062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9.14062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9.14062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9.14062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9.14062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9.14062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9.14062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9.14062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9.14062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9.14062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9.14062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9.14062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9.14062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9.14062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9.14062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9.14062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9.14062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9.14062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9.14062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9.14062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9.14062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9.14062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9.14062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9.14062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9.14062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9.14062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9.14062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9.14062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9.14062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9.14062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9.14062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9.14062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9.14062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9.14062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9.14062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9.14062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9.14062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9.14062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9.14062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9.14062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9.14062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9.14062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9.14062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9.14062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9.14062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9.14062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9.14062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9.14062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9.14062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9.14062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9.14062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9.14062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9.14062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9.14062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9.14062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9.14062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9.14062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9.14062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9.140625" style="26"/>
  </cols>
  <sheetData>
    <row r="1" spans="1:15" ht="13.5" thickBot="1" x14ac:dyDescent="0.35">
      <c r="A1" s="1"/>
      <c r="B1" s="79" t="s">
        <v>79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3.5" thickBot="1" x14ac:dyDescent="0.35">
      <c r="A3" s="7">
        <v>1</v>
      </c>
      <c r="B3" s="27">
        <v>11</v>
      </c>
      <c r="C3" s="28">
        <v>19</v>
      </c>
      <c r="D3" s="28">
        <v>12</v>
      </c>
      <c r="E3" s="28">
        <v>15</v>
      </c>
      <c r="F3" s="28">
        <v>15</v>
      </c>
      <c r="G3" s="28">
        <v>90</v>
      </c>
      <c r="H3" s="28">
        <v>1011</v>
      </c>
      <c r="I3" s="8" t="s">
        <v>67</v>
      </c>
      <c r="J3" s="28">
        <v>4</v>
      </c>
      <c r="K3" s="28">
        <v>6</v>
      </c>
      <c r="L3" s="28" t="s">
        <v>73</v>
      </c>
      <c r="M3" s="28">
        <v>0.4</v>
      </c>
      <c r="N3" s="27">
        <v>0</v>
      </c>
      <c r="O3" s="29" t="s">
        <v>16</v>
      </c>
    </row>
    <row r="4" spans="1:15" ht="13.5" thickBot="1" x14ac:dyDescent="0.35">
      <c r="A4" s="7">
        <v>2</v>
      </c>
      <c r="B4" s="27">
        <v>11</v>
      </c>
      <c r="C4" s="27">
        <v>19</v>
      </c>
      <c r="D4" s="27">
        <v>12</v>
      </c>
      <c r="E4" s="27">
        <v>18</v>
      </c>
      <c r="F4" s="27">
        <v>18</v>
      </c>
      <c r="G4" s="27">
        <v>78</v>
      </c>
      <c r="H4" s="27">
        <v>1015</v>
      </c>
      <c r="I4" s="9" t="s">
        <v>24</v>
      </c>
      <c r="J4" s="27">
        <v>5</v>
      </c>
      <c r="K4" s="27">
        <v>4</v>
      </c>
      <c r="L4" s="28" t="s">
        <v>73</v>
      </c>
      <c r="M4" s="27">
        <v>2.8</v>
      </c>
      <c r="N4" s="27">
        <v>0</v>
      </c>
      <c r="O4" s="29" t="s">
        <v>18</v>
      </c>
    </row>
    <row r="5" spans="1:15" ht="13.5" thickBot="1" x14ac:dyDescent="0.35">
      <c r="A5" s="7">
        <v>3</v>
      </c>
      <c r="B5" s="27">
        <v>11</v>
      </c>
      <c r="C5" s="27">
        <v>22</v>
      </c>
      <c r="D5" s="27">
        <v>10</v>
      </c>
      <c r="E5" s="27">
        <v>18</v>
      </c>
      <c r="F5" s="27">
        <v>18</v>
      </c>
      <c r="G5" s="27">
        <v>90</v>
      </c>
      <c r="H5" s="27">
        <v>1014</v>
      </c>
      <c r="I5" s="78" t="s">
        <v>65</v>
      </c>
      <c r="J5" s="27">
        <v>4</v>
      </c>
      <c r="K5" s="27">
        <v>4</v>
      </c>
      <c r="L5" s="28" t="s">
        <v>73</v>
      </c>
      <c r="M5" s="27">
        <v>0.2</v>
      </c>
      <c r="N5" s="27">
        <v>0</v>
      </c>
      <c r="O5" s="29" t="s">
        <v>21</v>
      </c>
    </row>
    <row r="6" spans="1:15" ht="13.5" thickBot="1" x14ac:dyDescent="0.35">
      <c r="A6" s="7">
        <v>4</v>
      </c>
      <c r="B6" s="27">
        <v>11</v>
      </c>
      <c r="C6" s="27">
        <v>23</v>
      </c>
      <c r="D6" s="27">
        <v>11</v>
      </c>
      <c r="E6" s="27">
        <v>20</v>
      </c>
      <c r="F6" s="27">
        <v>20</v>
      </c>
      <c r="G6" s="27">
        <v>82</v>
      </c>
      <c r="H6" s="27">
        <v>1013</v>
      </c>
      <c r="I6" s="9" t="s">
        <v>26</v>
      </c>
      <c r="J6" s="27">
        <v>4</v>
      </c>
      <c r="K6" s="27">
        <v>3</v>
      </c>
      <c r="L6" s="28" t="s">
        <v>73</v>
      </c>
      <c r="M6" s="27">
        <v>0</v>
      </c>
      <c r="N6" s="27">
        <v>0</v>
      </c>
      <c r="O6" s="29" t="s">
        <v>23</v>
      </c>
    </row>
    <row r="7" spans="1:15" ht="13.5" thickBot="1" x14ac:dyDescent="0.35">
      <c r="A7" s="7">
        <v>5</v>
      </c>
      <c r="B7" s="27">
        <v>11</v>
      </c>
      <c r="C7" s="27">
        <v>20</v>
      </c>
      <c r="D7" s="27">
        <v>12</v>
      </c>
      <c r="E7" s="27">
        <v>18</v>
      </c>
      <c r="F7" s="27">
        <v>18</v>
      </c>
      <c r="G7" s="27">
        <v>84</v>
      </c>
      <c r="H7" s="27">
        <v>1005</v>
      </c>
      <c r="I7" s="9" t="s">
        <v>26</v>
      </c>
      <c r="J7" s="27">
        <v>7</v>
      </c>
      <c r="K7" s="27">
        <v>7</v>
      </c>
      <c r="L7" s="28" t="s">
        <v>32</v>
      </c>
      <c r="M7" s="27">
        <v>4.4000000000000004</v>
      </c>
      <c r="N7" s="27">
        <v>0</v>
      </c>
      <c r="O7" s="29" t="s">
        <v>25</v>
      </c>
    </row>
    <row r="8" spans="1:15" ht="13.5" thickBot="1" x14ac:dyDescent="0.35">
      <c r="A8" s="7">
        <v>6</v>
      </c>
      <c r="B8" s="27">
        <v>11</v>
      </c>
      <c r="C8" s="27">
        <v>22</v>
      </c>
      <c r="D8" s="27">
        <v>14</v>
      </c>
      <c r="E8" s="27">
        <v>18</v>
      </c>
      <c r="F8" s="27">
        <v>18</v>
      </c>
      <c r="G8" s="27">
        <v>90</v>
      </c>
      <c r="H8" s="27">
        <v>995</v>
      </c>
      <c r="I8" s="9" t="s">
        <v>19</v>
      </c>
      <c r="J8" s="27">
        <v>25</v>
      </c>
      <c r="K8" s="27">
        <v>6</v>
      </c>
      <c r="L8" s="28" t="s">
        <v>32</v>
      </c>
      <c r="M8" s="27">
        <v>0.8</v>
      </c>
      <c r="N8" s="27">
        <v>0</v>
      </c>
      <c r="O8" s="29" t="s">
        <v>27</v>
      </c>
    </row>
    <row r="9" spans="1:15" ht="13.5" thickBot="1" x14ac:dyDescent="0.35">
      <c r="A9" s="7">
        <v>7</v>
      </c>
      <c r="B9" s="27">
        <v>11</v>
      </c>
      <c r="C9" s="27">
        <v>19</v>
      </c>
      <c r="D9" s="27">
        <v>11</v>
      </c>
      <c r="E9" s="27">
        <v>18</v>
      </c>
      <c r="F9" s="27">
        <v>18</v>
      </c>
      <c r="G9" s="27">
        <v>77</v>
      </c>
      <c r="H9" s="27">
        <v>995</v>
      </c>
      <c r="I9" s="78" t="s">
        <v>26</v>
      </c>
      <c r="J9" s="27">
        <v>7</v>
      </c>
      <c r="K9" s="27">
        <v>4</v>
      </c>
      <c r="L9" s="28" t="s">
        <v>73</v>
      </c>
      <c r="M9" s="27">
        <v>0</v>
      </c>
      <c r="N9" s="27">
        <v>0</v>
      </c>
      <c r="O9" s="29" t="s">
        <v>29</v>
      </c>
    </row>
    <row r="10" spans="1:15" ht="13.5" thickBot="1" x14ac:dyDescent="0.35">
      <c r="A10" s="7">
        <v>8</v>
      </c>
      <c r="B10" s="27">
        <v>11</v>
      </c>
      <c r="C10" s="27">
        <v>20</v>
      </c>
      <c r="D10" s="27">
        <v>13</v>
      </c>
      <c r="E10" s="27">
        <v>16</v>
      </c>
      <c r="F10" s="27">
        <v>16</v>
      </c>
      <c r="G10" s="27">
        <v>90</v>
      </c>
      <c r="H10" s="27">
        <v>1000</v>
      </c>
      <c r="I10" s="9" t="s">
        <v>19</v>
      </c>
      <c r="J10" s="27">
        <v>8</v>
      </c>
      <c r="K10" s="27">
        <v>8</v>
      </c>
      <c r="L10" s="28" t="s">
        <v>15</v>
      </c>
      <c r="M10" s="27">
        <v>3</v>
      </c>
      <c r="N10" s="27">
        <v>0</v>
      </c>
      <c r="O10" s="29" t="s">
        <v>31</v>
      </c>
    </row>
    <row r="11" spans="1:15" ht="13.5" thickBot="1" x14ac:dyDescent="0.35">
      <c r="A11" s="7">
        <v>9</v>
      </c>
      <c r="B11" s="27">
        <v>11</v>
      </c>
      <c r="C11" s="27">
        <v>21</v>
      </c>
      <c r="D11" s="27">
        <v>11</v>
      </c>
      <c r="E11" s="27">
        <v>17</v>
      </c>
      <c r="F11" s="27">
        <v>17</v>
      </c>
      <c r="G11" s="27">
        <v>88</v>
      </c>
      <c r="H11" s="27">
        <v>1009</v>
      </c>
      <c r="I11" s="9" t="s">
        <v>19</v>
      </c>
      <c r="J11" s="27">
        <v>6</v>
      </c>
      <c r="K11" s="27">
        <v>6</v>
      </c>
      <c r="L11" s="28" t="s">
        <v>73</v>
      </c>
      <c r="M11" s="27">
        <v>0.4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23</v>
      </c>
      <c r="D12" s="27">
        <v>14</v>
      </c>
      <c r="E12" s="27">
        <v>19</v>
      </c>
      <c r="F12" s="27">
        <v>19</v>
      </c>
      <c r="G12" s="27">
        <v>84</v>
      </c>
      <c r="H12" s="27">
        <v>1014</v>
      </c>
      <c r="I12" s="9" t="s">
        <v>65</v>
      </c>
      <c r="J12" s="27">
        <v>4</v>
      </c>
      <c r="K12" s="27">
        <v>4</v>
      </c>
      <c r="L12" s="28" t="s">
        <v>73</v>
      </c>
      <c r="M12" s="27">
        <v>0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22</v>
      </c>
      <c r="D13" s="27">
        <v>12</v>
      </c>
      <c r="E13" s="27">
        <v>18</v>
      </c>
      <c r="F13" s="27">
        <v>18</v>
      </c>
      <c r="G13" s="27">
        <v>80</v>
      </c>
      <c r="H13" s="27">
        <v>1017</v>
      </c>
      <c r="I13" s="78" t="s">
        <v>44</v>
      </c>
      <c r="J13" s="27">
        <v>6</v>
      </c>
      <c r="K13" s="27">
        <v>5</v>
      </c>
      <c r="L13" s="27" t="s">
        <v>73</v>
      </c>
      <c r="M13" s="27">
        <v>0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22</v>
      </c>
      <c r="D14" s="27">
        <v>11</v>
      </c>
      <c r="E14" s="27">
        <v>18</v>
      </c>
      <c r="F14" s="27">
        <v>18</v>
      </c>
      <c r="G14" s="27">
        <v>76</v>
      </c>
      <c r="H14" s="27">
        <v>1017</v>
      </c>
      <c r="I14" s="9" t="s">
        <v>19</v>
      </c>
      <c r="J14" s="27">
        <v>7</v>
      </c>
      <c r="K14" s="27">
        <v>4</v>
      </c>
      <c r="L14" s="27" t="s">
        <v>73</v>
      </c>
      <c r="M14" s="27">
        <v>0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23</v>
      </c>
      <c r="D15" s="27">
        <v>13</v>
      </c>
      <c r="E15" s="27">
        <v>18</v>
      </c>
      <c r="F15" s="27">
        <v>18</v>
      </c>
      <c r="G15" s="27">
        <v>85</v>
      </c>
      <c r="H15" s="27">
        <v>1019</v>
      </c>
      <c r="I15" s="78" t="s">
        <v>19</v>
      </c>
      <c r="J15" s="27">
        <v>7</v>
      </c>
      <c r="K15" s="27">
        <v>4</v>
      </c>
      <c r="L15" s="27" t="s">
        <v>73</v>
      </c>
      <c r="M15" s="27">
        <v>0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21</v>
      </c>
      <c r="D16" s="27">
        <v>15</v>
      </c>
      <c r="E16" s="27">
        <v>18</v>
      </c>
      <c r="F16" s="27">
        <v>18</v>
      </c>
      <c r="G16" s="27">
        <v>83</v>
      </c>
      <c r="H16" s="27">
        <v>1019</v>
      </c>
      <c r="I16" s="78" t="s">
        <v>19</v>
      </c>
      <c r="J16" s="27">
        <v>4</v>
      </c>
      <c r="K16" s="27">
        <v>4</v>
      </c>
      <c r="L16" s="27" t="s">
        <v>73</v>
      </c>
      <c r="M16" s="27">
        <v>1.6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21</v>
      </c>
      <c r="D17" s="27">
        <v>13</v>
      </c>
      <c r="E17" s="27">
        <v>18</v>
      </c>
      <c r="F17" s="27">
        <v>18</v>
      </c>
      <c r="G17" s="27">
        <v>83</v>
      </c>
      <c r="H17" s="27">
        <v>1013</v>
      </c>
      <c r="I17" s="78" t="s">
        <v>19</v>
      </c>
      <c r="J17" s="27">
        <v>5</v>
      </c>
      <c r="K17" s="27">
        <v>4</v>
      </c>
      <c r="L17" s="27" t="s">
        <v>73</v>
      </c>
      <c r="M17" s="27">
        <v>2.4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17</v>
      </c>
      <c r="D18" s="27">
        <v>12</v>
      </c>
      <c r="E18" s="27">
        <v>15</v>
      </c>
      <c r="F18" s="27">
        <v>15</v>
      </c>
      <c r="G18" s="27">
        <v>77</v>
      </c>
      <c r="H18" s="27">
        <v>1016</v>
      </c>
      <c r="I18" s="78" t="s">
        <v>65</v>
      </c>
      <c r="J18" s="27">
        <v>6</v>
      </c>
      <c r="K18" s="27">
        <v>6</v>
      </c>
      <c r="L18" s="27" t="s">
        <v>32</v>
      </c>
      <c r="M18" s="27">
        <v>0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18</v>
      </c>
      <c r="D19" s="27">
        <v>14</v>
      </c>
      <c r="E19" s="27">
        <v>16</v>
      </c>
      <c r="F19" s="27">
        <v>16</v>
      </c>
      <c r="G19" s="27">
        <v>81</v>
      </c>
      <c r="H19" s="27">
        <v>1019</v>
      </c>
      <c r="I19" s="78" t="s">
        <v>65</v>
      </c>
      <c r="J19" s="27">
        <v>7</v>
      </c>
      <c r="K19" s="27">
        <v>7</v>
      </c>
      <c r="L19" s="27" t="s">
        <v>32</v>
      </c>
      <c r="M19" s="27">
        <v>0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19</v>
      </c>
      <c r="D20" s="27">
        <v>14</v>
      </c>
      <c r="E20" s="27">
        <v>15</v>
      </c>
      <c r="F20" s="27">
        <v>15</v>
      </c>
      <c r="G20" s="27">
        <v>79</v>
      </c>
      <c r="H20" s="27">
        <v>1018</v>
      </c>
      <c r="I20" s="78" t="s">
        <v>65</v>
      </c>
      <c r="J20" s="27">
        <v>5</v>
      </c>
      <c r="K20" s="27">
        <v>6</v>
      </c>
      <c r="L20" s="27" t="s">
        <v>32</v>
      </c>
      <c r="M20" s="27">
        <v>0.4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21</v>
      </c>
      <c r="D21" s="27">
        <v>13</v>
      </c>
      <c r="E21" s="27">
        <v>17</v>
      </c>
      <c r="F21" s="27">
        <v>17</v>
      </c>
      <c r="G21" s="27">
        <v>79</v>
      </c>
      <c r="H21" s="27">
        <v>1013</v>
      </c>
      <c r="I21" s="78" t="s">
        <v>19</v>
      </c>
      <c r="J21" s="27">
        <v>4</v>
      </c>
      <c r="K21" s="27">
        <v>6</v>
      </c>
      <c r="L21" s="27" t="s">
        <v>32</v>
      </c>
      <c r="M21" s="27">
        <v>3.8</v>
      </c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>
        <v>21</v>
      </c>
      <c r="D22" s="27">
        <v>15</v>
      </c>
      <c r="E22" s="27">
        <v>18</v>
      </c>
      <c r="F22" s="27">
        <v>18</v>
      </c>
      <c r="G22" s="27">
        <v>89</v>
      </c>
      <c r="H22" s="27">
        <v>1015</v>
      </c>
      <c r="I22" s="78" t="s">
        <v>19</v>
      </c>
      <c r="J22" s="27">
        <v>4</v>
      </c>
      <c r="K22" s="27">
        <v>6</v>
      </c>
      <c r="L22" s="27" t="s">
        <v>32</v>
      </c>
      <c r="M22" s="27">
        <v>0</v>
      </c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>
        <v>18</v>
      </c>
      <c r="D23" s="27">
        <v>15</v>
      </c>
      <c r="E23" s="27">
        <v>17</v>
      </c>
      <c r="F23" s="27">
        <v>17</v>
      </c>
      <c r="G23" s="27">
        <v>94</v>
      </c>
      <c r="H23" s="27">
        <v>1016</v>
      </c>
      <c r="I23" s="78" t="s">
        <v>24</v>
      </c>
      <c r="J23" s="27">
        <v>3</v>
      </c>
      <c r="K23" s="27">
        <v>8</v>
      </c>
      <c r="L23" s="27" t="s">
        <v>15</v>
      </c>
      <c r="M23" s="27">
        <v>5.6</v>
      </c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>
        <v>21</v>
      </c>
      <c r="D24" s="27">
        <v>14</v>
      </c>
      <c r="E24" s="27">
        <v>20</v>
      </c>
      <c r="F24" s="27">
        <v>20</v>
      </c>
      <c r="G24" s="27">
        <v>75</v>
      </c>
      <c r="H24" s="27">
        <v>1021</v>
      </c>
      <c r="I24" s="78" t="s">
        <v>67</v>
      </c>
      <c r="J24" s="27">
        <v>5</v>
      </c>
      <c r="K24" s="27">
        <v>7</v>
      </c>
      <c r="L24" s="27" t="s">
        <v>32</v>
      </c>
      <c r="M24" s="27">
        <v>5</v>
      </c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>
        <v>22</v>
      </c>
      <c r="D25" s="27">
        <v>13</v>
      </c>
      <c r="E25" s="27">
        <v>17</v>
      </c>
      <c r="F25" s="27">
        <v>17</v>
      </c>
      <c r="G25" s="27">
        <v>86</v>
      </c>
      <c r="H25" s="27">
        <v>1029</v>
      </c>
      <c r="I25" s="78" t="s">
        <v>28</v>
      </c>
      <c r="J25" s="27">
        <v>4</v>
      </c>
      <c r="K25" s="27">
        <v>7</v>
      </c>
      <c r="L25" s="27" t="s">
        <v>32</v>
      </c>
      <c r="M25" s="27">
        <v>0</v>
      </c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>
        <v>19</v>
      </c>
      <c r="D26" s="27">
        <v>12</v>
      </c>
      <c r="E26" s="31">
        <v>17</v>
      </c>
      <c r="F26" s="27">
        <v>17</v>
      </c>
      <c r="G26" s="27">
        <v>81</v>
      </c>
      <c r="H26" s="27">
        <v>1032</v>
      </c>
      <c r="I26" s="78" t="s">
        <v>30</v>
      </c>
      <c r="J26" s="27">
        <v>4</v>
      </c>
      <c r="K26" s="27">
        <v>7</v>
      </c>
      <c r="L26" s="27" t="s">
        <v>32</v>
      </c>
      <c r="M26" s="27">
        <v>0</v>
      </c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>
        <v>18</v>
      </c>
      <c r="D27" s="27">
        <v>13</v>
      </c>
      <c r="E27" s="27">
        <v>16</v>
      </c>
      <c r="F27" s="27">
        <v>16</v>
      </c>
      <c r="G27" s="27">
        <v>84</v>
      </c>
      <c r="H27" s="27">
        <v>1028</v>
      </c>
      <c r="I27" s="78" t="s">
        <v>28</v>
      </c>
      <c r="J27" s="27">
        <v>4</v>
      </c>
      <c r="K27" s="27">
        <v>7</v>
      </c>
      <c r="L27" s="27" t="s">
        <v>32</v>
      </c>
      <c r="M27" s="27">
        <v>0</v>
      </c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>
        <v>19</v>
      </c>
      <c r="D28" s="27">
        <v>12</v>
      </c>
      <c r="E28" s="27">
        <v>17</v>
      </c>
      <c r="F28" s="27">
        <v>17</v>
      </c>
      <c r="G28" s="27">
        <v>86</v>
      </c>
      <c r="H28" s="27">
        <v>1024</v>
      </c>
      <c r="I28" s="78" t="s">
        <v>17</v>
      </c>
      <c r="J28" s="27">
        <v>4</v>
      </c>
      <c r="K28" s="27">
        <v>7</v>
      </c>
      <c r="L28" s="27" t="s">
        <v>32</v>
      </c>
      <c r="M28" s="27">
        <v>0</v>
      </c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>
        <v>17</v>
      </c>
      <c r="D29" s="27">
        <v>12</v>
      </c>
      <c r="E29" s="27">
        <v>14</v>
      </c>
      <c r="F29" s="27">
        <v>14</v>
      </c>
      <c r="G29" s="27">
        <v>81</v>
      </c>
      <c r="H29" s="27">
        <v>1025</v>
      </c>
      <c r="I29" s="78" t="s">
        <v>17</v>
      </c>
      <c r="J29" s="27">
        <v>4</v>
      </c>
      <c r="K29" s="27">
        <v>7</v>
      </c>
      <c r="L29" s="27" t="s">
        <v>32</v>
      </c>
      <c r="M29" s="27">
        <v>0</v>
      </c>
      <c r="N29" s="27">
        <v>0</v>
      </c>
      <c r="O29" s="30"/>
    </row>
    <row r="30" spans="1:15" ht="12.95" x14ac:dyDescent="0.3">
      <c r="A30" s="7">
        <v>28</v>
      </c>
      <c r="B30" s="27">
        <v>11</v>
      </c>
      <c r="C30" s="27">
        <v>22</v>
      </c>
      <c r="D30" s="27">
        <v>10</v>
      </c>
      <c r="E30" s="27">
        <v>15</v>
      </c>
      <c r="F30" s="27">
        <v>15</v>
      </c>
      <c r="G30" s="27">
        <v>73</v>
      </c>
      <c r="H30" s="27">
        <v>1028</v>
      </c>
      <c r="I30" s="78" t="s">
        <v>17</v>
      </c>
      <c r="J30" s="27">
        <v>4</v>
      </c>
      <c r="K30" s="27">
        <v>8</v>
      </c>
      <c r="L30" s="27" t="s">
        <v>15</v>
      </c>
      <c r="M30" s="27">
        <v>0</v>
      </c>
      <c r="N30" s="27">
        <v>0</v>
      </c>
      <c r="O30" s="30"/>
    </row>
    <row r="31" spans="1:15" ht="12.95" x14ac:dyDescent="0.3">
      <c r="A31" s="7">
        <v>29</v>
      </c>
      <c r="B31" s="27">
        <v>11</v>
      </c>
      <c r="C31" s="27">
        <v>18</v>
      </c>
      <c r="D31" s="27">
        <v>11</v>
      </c>
      <c r="E31" s="27">
        <v>16</v>
      </c>
      <c r="F31" s="27">
        <v>16</v>
      </c>
      <c r="G31" s="27">
        <v>87</v>
      </c>
      <c r="H31" s="27">
        <v>1027</v>
      </c>
      <c r="I31" s="9" t="s">
        <v>28</v>
      </c>
      <c r="J31" s="27">
        <v>4</v>
      </c>
      <c r="K31" s="27">
        <v>7</v>
      </c>
      <c r="L31" s="77" t="s">
        <v>32</v>
      </c>
      <c r="M31" s="27">
        <v>0</v>
      </c>
      <c r="N31" s="27">
        <v>0</v>
      </c>
      <c r="O31" s="30"/>
    </row>
    <row r="32" spans="1:15" ht="12.95" x14ac:dyDescent="0.3">
      <c r="A32" s="7">
        <v>30</v>
      </c>
      <c r="B32" s="27">
        <v>11</v>
      </c>
      <c r="C32" s="27">
        <v>17</v>
      </c>
      <c r="D32" s="27">
        <v>13</v>
      </c>
      <c r="E32" s="27">
        <v>15</v>
      </c>
      <c r="F32" s="27">
        <v>15</v>
      </c>
      <c r="G32" s="27">
        <v>81</v>
      </c>
      <c r="H32" s="27">
        <v>1028</v>
      </c>
      <c r="I32" s="78" t="s">
        <v>28</v>
      </c>
      <c r="J32" s="27">
        <v>4</v>
      </c>
      <c r="K32" s="27">
        <v>7</v>
      </c>
      <c r="L32" s="27" t="s">
        <v>32</v>
      </c>
      <c r="M32" s="27">
        <v>0</v>
      </c>
      <c r="N32" s="27">
        <v>0</v>
      </c>
      <c r="O32" s="30"/>
    </row>
    <row r="33" spans="1:15" ht="12.95" x14ac:dyDescent="0.3">
      <c r="A33" s="7">
        <v>31</v>
      </c>
      <c r="B33" s="27">
        <v>11</v>
      </c>
      <c r="C33" s="27">
        <v>16</v>
      </c>
      <c r="D33" s="27">
        <v>12</v>
      </c>
      <c r="E33" s="27">
        <v>15</v>
      </c>
      <c r="F33" s="27">
        <v>15</v>
      </c>
      <c r="G33" s="27">
        <v>89</v>
      </c>
      <c r="H33" s="27">
        <v>1031</v>
      </c>
      <c r="I33" s="78" t="s">
        <v>28</v>
      </c>
      <c r="J33" s="27">
        <v>4</v>
      </c>
      <c r="K33" s="27">
        <v>7</v>
      </c>
      <c r="L33" s="27" t="s">
        <v>32</v>
      </c>
      <c r="M33" s="27">
        <v>0</v>
      </c>
      <c r="N33" s="27">
        <v>0</v>
      </c>
      <c r="O33" s="30"/>
    </row>
    <row r="34" spans="1:15" ht="12.95" x14ac:dyDescent="0.3">
      <c r="B34" s="10" t="s">
        <v>49</v>
      </c>
      <c r="H34" s="32"/>
      <c r="M34" s="33"/>
      <c r="N34" s="34"/>
    </row>
    <row r="35" spans="1:15" ht="13.5" thickBot="1" x14ac:dyDescent="0.35">
      <c r="H35" s="32"/>
      <c r="M35" s="36" t="s">
        <v>50</v>
      </c>
      <c r="N35" s="37" t="s">
        <v>50</v>
      </c>
    </row>
    <row r="36" spans="1:15" ht="20.25" customHeight="1" x14ac:dyDescent="0.3">
      <c r="B36" s="11" t="s">
        <v>51</v>
      </c>
      <c r="C36" s="38">
        <f>AVERAGE(C3:C33)</f>
        <v>20</v>
      </c>
      <c r="D36" s="38">
        <f>AVERAGE(D3:D33)</f>
        <v>12.548387096774194</v>
      </c>
      <c r="E36" s="38">
        <f>AVERAGE(E3:E33)</f>
        <v>17</v>
      </c>
      <c r="F36" s="38"/>
      <c r="G36" s="38">
        <f>AVERAGE(G3:G33)</f>
        <v>83.290322580645167</v>
      </c>
      <c r="H36" s="39">
        <f>AVERAGE(H3:H33)</f>
        <v>1016.9677419354839</v>
      </c>
      <c r="I36" s="40"/>
      <c r="J36" s="41">
        <f>AVERAGE(J3:J33)</f>
        <v>5.580645161290323</v>
      </c>
      <c r="K36" s="42">
        <f>AVERAGE(K3:K33)</f>
        <v>5.903225806451613</v>
      </c>
      <c r="L36" s="40"/>
      <c r="M36" s="12" t="s">
        <v>12</v>
      </c>
      <c r="N36" s="13" t="s">
        <v>13</v>
      </c>
    </row>
    <row r="37" spans="1:15" ht="19.5" customHeight="1" thickBot="1" x14ac:dyDescent="0.35">
      <c r="B37" s="14" t="s">
        <v>52</v>
      </c>
      <c r="C37" s="13">
        <f>MAX(C3:C33)</f>
        <v>23</v>
      </c>
      <c r="D37" s="13">
        <f>MAX(D3:D33)</f>
        <v>15</v>
      </c>
      <c r="E37" s="13">
        <f>MAX(E3:E33)</f>
        <v>20</v>
      </c>
      <c r="F37" s="13"/>
      <c r="G37" s="13">
        <f>MAX(G3:G33)</f>
        <v>94</v>
      </c>
      <c r="H37" s="43">
        <f>MAX(H3:H33)</f>
        <v>1032</v>
      </c>
      <c r="I37" s="44"/>
      <c r="J37" s="45">
        <f>MAX(J3:J33)</f>
        <v>25</v>
      </c>
      <c r="K37" s="46">
        <f>MAX(K3:K33)</f>
        <v>8</v>
      </c>
      <c r="L37" s="44"/>
      <c r="M37" s="47">
        <f>SUM(M3:M33)</f>
        <v>30.799999999999997</v>
      </c>
      <c r="N37" s="48">
        <f>SUM(N3:N33)</f>
        <v>0</v>
      </c>
    </row>
    <row r="38" spans="1:15" ht="20.25" customHeight="1" thickBot="1" x14ac:dyDescent="0.35">
      <c r="B38" s="15" t="s">
        <v>53</v>
      </c>
      <c r="C38" s="49">
        <f>MIN(C3:C33)</f>
        <v>16</v>
      </c>
      <c r="D38" s="49">
        <f>MIN(D3:D33)</f>
        <v>10</v>
      </c>
      <c r="E38" s="49">
        <f>MIN(E3:E33)</f>
        <v>14</v>
      </c>
      <c r="F38" s="49"/>
      <c r="G38" s="49">
        <f>MIN(G3:G33)</f>
        <v>73</v>
      </c>
      <c r="H38" s="50">
        <f>MIN(H3:H33)</f>
        <v>995</v>
      </c>
      <c r="I38" s="44"/>
      <c r="J38" s="51">
        <f>MIN(J3:J33)</f>
        <v>3</v>
      </c>
      <c r="K38" s="52">
        <f>MIN(K3:K33)</f>
        <v>3</v>
      </c>
      <c r="L38" s="44"/>
      <c r="M38" s="53" t="s">
        <v>54</v>
      </c>
      <c r="N38" s="54" t="s">
        <v>55</v>
      </c>
    </row>
    <row r="39" spans="1:15" ht="13.5" thickBot="1" x14ac:dyDescent="0.3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35">
      <c r="J40" s="59" t="s">
        <v>56</v>
      </c>
      <c r="K40" s="60" t="s">
        <v>57</v>
      </c>
    </row>
    <row r="41" spans="1:15" ht="13.5" thickBot="1" x14ac:dyDescent="0.3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0</v>
      </c>
    </row>
    <row r="42" spans="1:15" ht="13.5" thickBot="1" x14ac:dyDescent="0.3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35">
      <c r="B43" s="24">
        <f>COUNTIF(D3:D33,"&lt;=0")</f>
        <v>0</v>
      </c>
      <c r="C43" s="17"/>
      <c r="D43" s="24">
        <f>COUNTIF(M3:M33,"&gt;0")</f>
        <v>13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x14ac:dyDescent="0.2">
      <c r="J44" s="65" t="s">
        <v>71</v>
      </c>
      <c r="K44" s="64">
        <f t="shared" si="0"/>
        <v>0</v>
      </c>
    </row>
    <row r="45" spans="1:15" x14ac:dyDescent="0.2">
      <c r="J45" s="65" t="s">
        <v>48</v>
      </c>
      <c r="K45" s="64">
        <f t="shared" si="0"/>
        <v>0</v>
      </c>
    </row>
    <row r="46" spans="1:15" x14ac:dyDescent="0.2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16</v>
      </c>
    </row>
    <row r="49" spans="10:11" x14ac:dyDescent="0.2">
      <c r="J49" s="65" t="s">
        <v>15</v>
      </c>
      <c r="K49" s="64">
        <f t="shared" si="0"/>
        <v>3</v>
      </c>
    </row>
    <row r="50" spans="10:11" x14ac:dyDescent="0.2">
      <c r="J50" s="65" t="s">
        <v>73</v>
      </c>
      <c r="K50" s="64">
        <f t="shared" si="0"/>
        <v>12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31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5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1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0</v>
      </c>
    </row>
    <row r="207" spans="2:14" x14ac:dyDescent="0.2">
      <c r="B207" s="26"/>
      <c r="C207" s="74" t="s">
        <v>63</v>
      </c>
      <c r="D207" s="66">
        <f>COUNTIF(I3:I33,"ENE")</f>
        <v>0</v>
      </c>
    </row>
    <row r="208" spans="2:14" x14ac:dyDescent="0.2">
      <c r="B208" s="26"/>
      <c r="C208" s="73" t="s">
        <v>38</v>
      </c>
      <c r="D208" s="66">
        <f>COUNTIF(I3:I33,"E")</f>
        <v>0</v>
      </c>
    </row>
    <row r="209" spans="2:4" x14ac:dyDescent="0.2">
      <c r="B209" s="26"/>
      <c r="C209" s="75" t="s">
        <v>22</v>
      </c>
      <c r="D209" s="66">
        <f>COUNTIF(I3:I33,"ESE")</f>
        <v>0</v>
      </c>
    </row>
    <row r="210" spans="2:4" x14ac:dyDescent="0.2">
      <c r="B210" s="26"/>
      <c r="C210" s="73" t="s">
        <v>24</v>
      </c>
      <c r="D210" s="66">
        <f>COUNTIF(I3:I33,"SE")</f>
        <v>2</v>
      </c>
    </row>
    <row r="211" spans="2:4" x14ac:dyDescent="0.2">
      <c r="B211" s="26"/>
      <c r="C211" s="75" t="s">
        <v>26</v>
      </c>
      <c r="D211" s="66">
        <f>COUNTIF(I3:I33,"SSE")</f>
        <v>3</v>
      </c>
    </row>
    <row r="212" spans="2:4" x14ac:dyDescent="0.2">
      <c r="C212" s="73" t="s">
        <v>47</v>
      </c>
      <c r="D212" s="66">
        <f>COUNTIF(I3:I33,"S")</f>
        <v>0</v>
      </c>
    </row>
    <row r="213" spans="2:4" x14ac:dyDescent="0.2">
      <c r="C213" s="75" t="s">
        <v>44</v>
      </c>
      <c r="D213" s="66">
        <f>COUNTIF(I3:I33,"SSW")</f>
        <v>1</v>
      </c>
    </row>
    <row r="214" spans="2:4" x14ac:dyDescent="0.2">
      <c r="C214" s="73" t="s">
        <v>19</v>
      </c>
      <c r="D214" s="66">
        <f>COUNTIF(I3:I33,"SW")</f>
        <v>9</v>
      </c>
    </row>
    <row r="215" spans="2:4" x14ac:dyDescent="0.2">
      <c r="C215" s="75" t="s">
        <v>64</v>
      </c>
      <c r="D215" s="66">
        <f>COUNTIF(I3:I33,"WSW")</f>
        <v>0</v>
      </c>
    </row>
    <row r="216" spans="2:4" x14ac:dyDescent="0.2">
      <c r="C216" s="73" t="s">
        <v>65</v>
      </c>
      <c r="D216" s="66">
        <f>COUNTIF(I3:I33,"W")</f>
        <v>5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2</v>
      </c>
    </row>
    <row r="219" spans="2:4" ht="13.5" thickBot="1" x14ac:dyDescent="0.25">
      <c r="C219" s="75" t="s">
        <v>17</v>
      </c>
      <c r="D219" s="64">
        <f>COUNTIF(I3:I33,"NNW")</f>
        <v>3</v>
      </c>
    </row>
    <row r="220" spans="2:4" ht="13.5" thickBot="1" x14ac:dyDescent="0.25">
      <c r="C220" s="76" t="s">
        <v>68</v>
      </c>
      <c r="D220" s="62">
        <f>SUM(D204:D219)</f>
        <v>31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zoomScale="150" zoomScaleNormal="15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C38" sqref="C38"/>
    </sheetView>
  </sheetViews>
  <sheetFormatPr defaultRowHeight="12.75" x14ac:dyDescent="0.2"/>
  <cols>
    <col min="1" max="1" width="4.85546875" style="26" customWidth="1"/>
    <col min="2" max="2" width="7" style="35" customWidth="1"/>
    <col min="3" max="3" width="7.42578125" style="25" customWidth="1"/>
    <col min="4" max="5" width="7.7109375" style="25" customWidth="1"/>
    <col min="6" max="6" width="7.85546875" style="25" customWidth="1"/>
    <col min="7" max="7" width="5.85546875" style="26" customWidth="1"/>
    <col min="8" max="8" width="7.42578125" style="26" customWidth="1"/>
    <col min="9" max="9" width="6.5703125" style="26" customWidth="1"/>
    <col min="10" max="10" width="7.5703125" style="26" customWidth="1"/>
    <col min="11" max="11" width="6.5703125" style="26" customWidth="1"/>
    <col min="12" max="12" width="6" style="26" customWidth="1"/>
    <col min="13" max="13" width="6.140625" style="26" customWidth="1"/>
    <col min="14" max="14" width="7.28515625" style="25" customWidth="1"/>
    <col min="15" max="15" width="27.85546875" style="26" customWidth="1"/>
    <col min="16" max="256" width="9.140625" style="26"/>
    <col min="257" max="257" width="4.85546875" style="26" customWidth="1"/>
    <col min="258" max="258" width="7" style="26" customWidth="1"/>
    <col min="259" max="259" width="7.42578125" style="26" customWidth="1"/>
    <col min="260" max="261" width="7.7109375" style="26" customWidth="1"/>
    <col min="262" max="262" width="7.85546875" style="26" customWidth="1"/>
    <col min="263" max="263" width="5.85546875" style="26" customWidth="1"/>
    <col min="264" max="264" width="7.42578125" style="26" customWidth="1"/>
    <col min="265" max="265" width="6.5703125" style="26" customWidth="1"/>
    <col min="266" max="266" width="7.5703125" style="26" customWidth="1"/>
    <col min="267" max="267" width="6.5703125" style="26" customWidth="1"/>
    <col min="268" max="268" width="6" style="26" customWidth="1"/>
    <col min="269" max="269" width="6.140625" style="26" customWidth="1"/>
    <col min="270" max="270" width="7.28515625" style="26" customWidth="1"/>
    <col min="271" max="271" width="27.85546875" style="26" customWidth="1"/>
    <col min="272" max="512" width="9.140625" style="26"/>
    <col min="513" max="513" width="4.85546875" style="26" customWidth="1"/>
    <col min="514" max="514" width="7" style="26" customWidth="1"/>
    <col min="515" max="515" width="7.42578125" style="26" customWidth="1"/>
    <col min="516" max="517" width="7.7109375" style="26" customWidth="1"/>
    <col min="518" max="518" width="7.85546875" style="26" customWidth="1"/>
    <col min="519" max="519" width="5.85546875" style="26" customWidth="1"/>
    <col min="520" max="520" width="7.42578125" style="26" customWidth="1"/>
    <col min="521" max="521" width="6.5703125" style="26" customWidth="1"/>
    <col min="522" max="522" width="7.5703125" style="26" customWidth="1"/>
    <col min="523" max="523" width="6.5703125" style="26" customWidth="1"/>
    <col min="524" max="524" width="6" style="26" customWidth="1"/>
    <col min="525" max="525" width="6.140625" style="26" customWidth="1"/>
    <col min="526" max="526" width="7.28515625" style="26" customWidth="1"/>
    <col min="527" max="527" width="27.85546875" style="26" customWidth="1"/>
    <col min="528" max="768" width="9.140625" style="26"/>
    <col min="769" max="769" width="4.85546875" style="26" customWidth="1"/>
    <col min="770" max="770" width="7" style="26" customWidth="1"/>
    <col min="771" max="771" width="7.42578125" style="26" customWidth="1"/>
    <col min="772" max="773" width="7.7109375" style="26" customWidth="1"/>
    <col min="774" max="774" width="7.85546875" style="26" customWidth="1"/>
    <col min="775" max="775" width="5.85546875" style="26" customWidth="1"/>
    <col min="776" max="776" width="7.42578125" style="26" customWidth="1"/>
    <col min="777" max="777" width="6.5703125" style="26" customWidth="1"/>
    <col min="778" max="778" width="7.5703125" style="26" customWidth="1"/>
    <col min="779" max="779" width="6.5703125" style="26" customWidth="1"/>
    <col min="780" max="780" width="6" style="26" customWidth="1"/>
    <col min="781" max="781" width="6.140625" style="26" customWidth="1"/>
    <col min="782" max="782" width="7.28515625" style="26" customWidth="1"/>
    <col min="783" max="783" width="27.85546875" style="26" customWidth="1"/>
    <col min="784" max="1024" width="9.140625" style="26"/>
    <col min="1025" max="1025" width="4.85546875" style="26" customWidth="1"/>
    <col min="1026" max="1026" width="7" style="26" customWidth="1"/>
    <col min="1027" max="1027" width="7.42578125" style="26" customWidth="1"/>
    <col min="1028" max="1029" width="7.7109375" style="26" customWidth="1"/>
    <col min="1030" max="1030" width="7.85546875" style="26" customWidth="1"/>
    <col min="1031" max="1031" width="5.85546875" style="26" customWidth="1"/>
    <col min="1032" max="1032" width="7.42578125" style="26" customWidth="1"/>
    <col min="1033" max="1033" width="6.5703125" style="26" customWidth="1"/>
    <col min="1034" max="1034" width="7.5703125" style="26" customWidth="1"/>
    <col min="1035" max="1035" width="6.5703125" style="26" customWidth="1"/>
    <col min="1036" max="1036" width="6" style="26" customWidth="1"/>
    <col min="1037" max="1037" width="6.140625" style="26" customWidth="1"/>
    <col min="1038" max="1038" width="7.28515625" style="26" customWidth="1"/>
    <col min="1039" max="1039" width="27.85546875" style="26" customWidth="1"/>
    <col min="1040" max="1280" width="9.140625" style="26"/>
    <col min="1281" max="1281" width="4.85546875" style="26" customWidth="1"/>
    <col min="1282" max="1282" width="7" style="26" customWidth="1"/>
    <col min="1283" max="1283" width="7.42578125" style="26" customWidth="1"/>
    <col min="1284" max="1285" width="7.7109375" style="26" customWidth="1"/>
    <col min="1286" max="1286" width="7.85546875" style="26" customWidth="1"/>
    <col min="1287" max="1287" width="5.85546875" style="26" customWidth="1"/>
    <col min="1288" max="1288" width="7.42578125" style="26" customWidth="1"/>
    <col min="1289" max="1289" width="6.5703125" style="26" customWidth="1"/>
    <col min="1290" max="1290" width="7.5703125" style="26" customWidth="1"/>
    <col min="1291" max="1291" width="6.5703125" style="26" customWidth="1"/>
    <col min="1292" max="1292" width="6" style="26" customWidth="1"/>
    <col min="1293" max="1293" width="6.140625" style="26" customWidth="1"/>
    <col min="1294" max="1294" width="7.28515625" style="26" customWidth="1"/>
    <col min="1295" max="1295" width="27.85546875" style="26" customWidth="1"/>
    <col min="1296" max="1536" width="9.140625" style="26"/>
    <col min="1537" max="1537" width="4.85546875" style="26" customWidth="1"/>
    <col min="1538" max="1538" width="7" style="26" customWidth="1"/>
    <col min="1539" max="1539" width="7.42578125" style="26" customWidth="1"/>
    <col min="1540" max="1541" width="7.7109375" style="26" customWidth="1"/>
    <col min="1542" max="1542" width="7.85546875" style="26" customWidth="1"/>
    <col min="1543" max="1543" width="5.85546875" style="26" customWidth="1"/>
    <col min="1544" max="1544" width="7.42578125" style="26" customWidth="1"/>
    <col min="1545" max="1545" width="6.5703125" style="26" customWidth="1"/>
    <col min="1546" max="1546" width="7.5703125" style="26" customWidth="1"/>
    <col min="1547" max="1547" width="6.5703125" style="26" customWidth="1"/>
    <col min="1548" max="1548" width="6" style="26" customWidth="1"/>
    <col min="1549" max="1549" width="6.140625" style="26" customWidth="1"/>
    <col min="1550" max="1550" width="7.28515625" style="26" customWidth="1"/>
    <col min="1551" max="1551" width="27.85546875" style="26" customWidth="1"/>
    <col min="1552" max="1792" width="9.140625" style="26"/>
    <col min="1793" max="1793" width="4.85546875" style="26" customWidth="1"/>
    <col min="1794" max="1794" width="7" style="26" customWidth="1"/>
    <col min="1795" max="1795" width="7.42578125" style="26" customWidth="1"/>
    <col min="1796" max="1797" width="7.7109375" style="26" customWidth="1"/>
    <col min="1798" max="1798" width="7.85546875" style="26" customWidth="1"/>
    <col min="1799" max="1799" width="5.85546875" style="26" customWidth="1"/>
    <col min="1800" max="1800" width="7.42578125" style="26" customWidth="1"/>
    <col min="1801" max="1801" width="6.5703125" style="26" customWidth="1"/>
    <col min="1802" max="1802" width="7.5703125" style="26" customWidth="1"/>
    <col min="1803" max="1803" width="6.5703125" style="26" customWidth="1"/>
    <col min="1804" max="1804" width="6" style="26" customWidth="1"/>
    <col min="1805" max="1805" width="6.140625" style="26" customWidth="1"/>
    <col min="1806" max="1806" width="7.28515625" style="26" customWidth="1"/>
    <col min="1807" max="1807" width="27.85546875" style="26" customWidth="1"/>
    <col min="1808" max="2048" width="9.140625" style="26"/>
    <col min="2049" max="2049" width="4.85546875" style="26" customWidth="1"/>
    <col min="2050" max="2050" width="7" style="26" customWidth="1"/>
    <col min="2051" max="2051" width="7.42578125" style="26" customWidth="1"/>
    <col min="2052" max="2053" width="7.7109375" style="26" customWidth="1"/>
    <col min="2054" max="2054" width="7.85546875" style="26" customWidth="1"/>
    <col min="2055" max="2055" width="5.85546875" style="26" customWidth="1"/>
    <col min="2056" max="2056" width="7.42578125" style="26" customWidth="1"/>
    <col min="2057" max="2057" width="6.5703125" style="26" customWidth="1"/>
    <col min="2058" max="2058" width="7.5703125" style="26" customWidth="1"/>
    <col min="2059" max="2059" width="6.5703125" style="26" customWidth="1"/>
    <col min="2060" max="2060" width="6" style="26" customWidth="1"/>
    <col min="2061" max="2061" width="6.140625" style="26" customWidth="1"/>
    <col min="2062" max="2062" width="7.28515625" style="26" customWidth="1"/>
    <col min="2063" max="2063" width="27.85546875" style="26" customWidth="1"/>
    <col min="2064" max="2304" width="9.140625" style="26"/>
    <col min="2305" max="2305" width="4.85546875" style="26" customWidth="1"/>
    <col min="2306" max="2306" width="7" style="26" customWidth="1"/>
    <col min="2307" max="2307" width="7.42578125" style="26" customWidth="1"/>
    <col min="2308" max="2309" width="7.7109375" style="26" customWidth="1"/>
    <col min="2310" max="2310" width="7.85546875" style="26" customWidth="1"/>
    <col min="2311" max="2311" width="5.85546875" style="26" customWidth="1"/>
    <col min="2312" max="2312" width="7.42578125" style="26" customWidth="1"/>
    <col min="2313" max="2313" width="6.5703125" style="26" customWidth="1"/>
    <col min="2314" max="2314" width="7.5703125" style="26" customWidth="1"/>
    <col min="2315" max="2315" width="6.5703125" style="26" customWidth="1"/>
    <col min="2316" max="2316" width="6" style="26" customWidth="1"/>
    <col min="2317" max="2317" width="6.140625" style="26" customWidth="1"/>
    <col min="2318" max="2318" width="7.28515625" style="26" customWidth="1"/>
    <col min="2319" max="2319" width="27.85546875" style="26" customWidth="1"/>
    <col min="2320" max="2560" width="9.140625" style="26"/>
    <col min="2561" max="2561" width="4.85546875" style="26" customWidth="1"/>
    <col min="2562" max="2562" width="7" style="26" customWidth="1"/>
    <col min="2563" max="2563" width="7.42578125" style="26" customWidth="1"/>
    <col min="2564" max="2565" width="7.7109375" style="26" customWidth="1"/>
    <col min="2566" max="2566" width="7.85546875" style="26" customWidth="1"/>
    <col min="2567" max="2567" width="5.85546875" style="26" customWidth="1"/>
    <col min="2568" max="2568" width="7.42578125" style="26" customWidth="1"/>
    <col min="2569" max="2569" width="6.5703125" style="26" customWidth="1"/>
    <col min="2570" max="2570" width="7.5703125" style="26" customWidth="1"/>
    <col min="2571" max="2571" width="6.5703125" style="26" customWidth="1"/>
    <col min="2572" max="2572" width="6" style="26" customWidth="1"/>
    <col min="2573" max="2573" width="6.140625" style="26" customWidth="1"/>
    <col min="2574" max="2574" width="7.28515625" style="26" customWidth="1"/>
    <col min="2575" max="2575" width="27.85546875" style="26" customWidth="1"/>
    <col min="2576" max="2816" width="9.140625" style="26"/>
    <col min="2817" max="2817" width="4.85546875" style="26" customWidth="1"/>
    <col min="2818" max="2818" width="7" style="26" customWidth="1"/>
    <col min="2819" max="2819" width="7.42578125" style="26" customWidth="1"/>
    <col min="2820" max="2821" width="7.7109375" style="26" customWidth="1"/>
    <col min="2822" max="2822" width="7.85546875" style="26" customWidth="1"/>
    <col min="2823" max="2823" width="5.85546875" style="26" customWidth="1"/>
    <col min="2824" max="2824" width="7.42578125" style="26" customWidth="1"/>
    <col min="2825" max="2825" width="6.5703125" style="26" customWidth="1"/>
    <col min="2826" max="2826" width="7.5703125" style="26" customWidth="1"/>
    <col min="2827" max="2827" width="6.5703125" style="26" customWidth="1"/>
    <col min="2828" max="2828" width="6" style="26" customWidth="1"/>
    <col min="2829" max="2829" width="6.140625" style="26" customWidth="1"/>
    <col min="2830" max="2830" width="7.28515625" style="26" customWidth="1"/>
    <col min="2831" max="2831" width="27.85546875" style="26" customWidth="1"/>
    <col min="2832" max="3072" width="9.140625" style="26"/>
    <col min="3073" max="3073" width="4.85546875" style="26" customWidth="1"/>
    <col min="3074" max="3074" width="7" style="26" customWidth="1"/>
    <col min="3075" max="3075" width="7.42578125" style="26" customWidth="1"/>
    <col min="3076" max="3077" width="7.7109375" style="26" customWidth="1"/>
    <col min="3078" max="3078" width="7.85546875" style="26" customWidth="1"/>
    <col min="3079" max="3079" width="5.85546875" style="26" customWidth="1"/>
    <col min="3080" max="3080" width="7.42578125" style="26" customWidth="1"/>
    <col min="3081" max="3081" width="6.5703125" style="26" customWidth="1"/>
    <col min="3082" max="3082" width="7.5703125" style="26" customWidth="1"/>
    <col min="3083" max="3083" width="6.5703125" style="26" customWidth="1"/>
    <col min="3084" max="3084" width="6" style="26" customWidth="1"/>
    <col min="3085" max="3085" width="6.140625" style="26" customWidth="1"/>
    <col min="3086" max="3086" width="7.28515625" style="26" customWidth="1"/>
    <col min="3087" max="3087" width="27.85546875" style="26" customWidth="1"/>
    <col min="3088" max="3328" width="9.140625" style="26"/>
    <col min="3329" max="3329" width="4.85546875" style="26" customWidth="1"/>
    <col min="3330" max="3330" width="7" style="26" customWidth="1"/>
    <col min="3331" max="3331" width="7.42578125" style="26" customWidth="1"/>
    <col min="3332" max="3333" width="7.7109375" style="26" customWidth="1"/>
    <col min="3334" max="3334" width="7.85546875" style="26" customWidth="1"/>
    <col min="3335" max="3335" width="5.85546875" style="26" customWidth="1"/>
    <col min="3336" max="3336" width="7.42578125" style="26" customWidth="1"/>
    <col min="3337" max="3337" width="6.5703125" style="26" customWidth="1"/>
    <col min="3338" max="3338" width="7.5703125" style="26" customWidth="1"/>
    <col min="3339" max="3339" width="6.5703125" style="26" customWidth="1"/>
    <col min="3340" max="3340" width="6" style="26" customWidth="1"/>
    <col min="3341" max="3341" width="6.140625" style="26" customWidth="1"/>
    <col min="3342" max="3342" width="7.28515625" style="26" customWidth="1"/>
    <col min="3343" max="3343" width="27.85546875" style="26" customWidth="1"/>
    <col min="3344" max="3584" width="9.140625" style="26"/>
    <col min="3585" max="3585" width="4.85546875" style="26" customWidth="1"/>
    <col min="3586" max="3586" width="7" style="26" customWidth="1"/>
    <col min="3587" max="3587" width="7.42578125" style="26" customWidth="1"/>
    <col min="3588" max="3589" width="7.7109375" style="26" customWidth="1"/>
    <col min="3590" max="3590" width="7.85546875" style="26" customWidth="1"/>
    <col min="3591" max="3591" width="5.85546875" style="26" customWidth="1"/>
    <col min="3592" max="3592" width="7.42578125" style="26" customWidth="1"/>
    <col min="3593" max="3593" width="6.5703125" style="26" customWidth="1"/>
    <col min="3594" max="3594" width="7.5703125" style="26" customWidth="1"/>
    <col min="3595" max="3595" width="6.5703125" style="26" customWidth="1"/>
    <col min="3596" max="3596" width="6" style="26" customWidth="1"/>
    <col min="3597" max="3597" width="6.140625" style="26" customWidth="1"/>
    <col min="3598" max="3598" width="7.28515625" style="26" customWidth="1"/>
    <col min="3599" max="3599" width="27.85546875" style="26" customWidth="1"/>
    <col min="3600" max="3840" width="9.140625" style="26"/>
    <col min="3841" max="3841" width="4.85546875" style="26" customWidth="1"/>
    <col min="3842" max="3842" width="7" style="26" customWidth="1"/>
    <col min="3843" max="3843" width="7.42578125" style="26" customWidth="1"/>
    <col min="3844" max="3845" width="7.7109375" style="26" customWidth="1"/>
    <col min="3846" max="3846" width="7.85546875" style="26" customWidth="1"/>
    <col min="3847" max="3847" width="5.85546875" style="26" customWidth="1"/>
    <col min="3848" max="3848" width="7.42578125" style="26" customWidth="1"/>
    <col min="3849" max="3849" width="6.5703125" style="26" customWidth="1"/>
    <col min="3850" max="3850" width="7.5703125" style="26" customWidth="1"/>
    <col min="3851" max="3851" width="6.5703125" style="26" customWidth="1"/>
    <col min="3852" max="3852" width="6" style="26" customWidth="1"/>
    <col min="3853" max="3853" width="6.140625" style="26" customWidth="1"/>
    <col min="3854" max="3854" width="7.28515625" style="26" customWidth="1"/>
    <col min="3855" max="3855" width="27.85546875" style="26" customWidth="1"/>
    <col min="3856" max="4096" width="9.140625" style="26"/>
    <col min="4097" max="4097" width="4.85546875" style="26" customWidth="1"/>
    <col min="4098" max="4098" width="7" style="26" customWidth="1"/>
    <col min="4099" max="4099" width="7.42578125" style="26" customWidth="1"/>
    <col min="4100" max="4101" width="7.7109375" style="26" customWidth="1"/>
    <col min="4102" max="4102" width="7.85546875" style="26" customWidth="1"/>
    <col min="4103" max="4103" width="5.85546875" style="26" customWidth="1"/>
    <col min="4104" max="4104" width="7.42578125" style="26" customWidth="1"/>
    <col min="4105" max="4105" width="6.5703125" style="26" customWidth="1"/>
    <col min="4106" max="4106" width="7.5703125" style="26" customWidth="1"/>
    <col min="4107" max="4107" width="6.5703125" style="26" customWidth="1"/>
    <col min="4108" max="4108" width="6" style="26" customWidth="1"/>
    <col min="4109" max="4109" width="6.140625" style="26" customWidth="1"/>
    <col min="4110" max="4110" width="7.28515625" style="26" customWidth="1"/>
    <col min="4111" max="4111" width="27.85546875" style="26" customWidth="1"/>
    <col min="4112" max="4352" width="9.140625" style="26"/>
    <col min="4353" max="4353" width="4.85546875" style="26" customWidth="1"/>
    <col min="4354" max="4354" width="7" style="26" customWidth="1"/>
    <col min="4355" max="4355" width="7.42578125" style="26" customWidth="1"/>
    <col min="4356" max="4357" width="7.7109375" style="26" customWidth="1"/>
    <col min="4358" max="4358" width="7.85546875" style="26" customWidth="1"/>
    <col min="4359" max="4359" width="5.85546875" style="26" customWidth="1"/>
    <col min="4360" max="4360" width="7.42578125" style="26" customWidth="1"/>
    <col min="4361" max="4361" width="6.5703125" style="26" customWidth="1"/>
    <col min="4362" max="4362" width="7.5703125" style="26" customWidth="1"/>
    <col min="4363" max="4363" width="6.5703125" style="26" customWidth="1"/>
    <col min="4364" max="4364" width="6" style="26" customWidth="1"/>
    <col min="4365" max="4365" width="6.140625" style="26" customWidth="1"/>
    <col min="4366" max="4366" width="7.28515625" style="26" customWidth="1"/>
    <col min="4367" max="4367" width="27.85546875" style="26" customWidth="1"/>
    <col min="4368" max="4608" width="9.140625" style="26"/>
    <col min="4609" max="4609" width="4.85546875" style="26" customWidth="1"/>
    <col min="4610" max="4610" width="7" style="26" customWidth="1"/>
    <col min="4611" max="4611" width="7.42578125" style="26" customWidth="1"/>
    <col min="4612" max="4613" width="7.7109375" style="26" customWidth="1"/>
    <col min="4614" max="4614" width="7.85546875" style="26" customWidth="1"/>
    <col min="4615" max="4615" width="5.85546875" style="26" customWidth="1"/>
    <col min="4616" max="4616" width="7.42578125" style="26" customWidth="1"/>
    <col min="4617" max="4617" width="6.5703125" style="26" customWidth="1"/>
    <col min="4618" max="4618" width="7.5703125" style="26" customWidth="1"/>
    <col min="4619" max="4619" width="6.5703125" style="26" customWidth="1"/>
    <col min="4620" max="4620" width="6" style="26" customWidth="1"/>
    <col min="4621" max="4621" width="6.140625" style="26" customWidth="1"/>
    <col min="4622" max="4622" width="7.28515625" style="26" customWidth="1"/>
    <col min="4623" max="4623" width="27.85546875" style="26" customWidth="1"/>
    <col min="4624" max="4864" width="9.140625" style="26"/>
    <col min="4865" max="4865" width="4.85546875" style="26" customWidth="1"/>
    <col min="4866" max="4866" width="7" style="26" customWidth="1"/>
    <col min="4867" max="4867" width="7.42578125" style="26" customWidth="1"/>
    <col min="4868" max="4869" width="7.7109375" style="26" customWidth="1"/>
    <col min="4870" max="4870" width="7.85546875" style="26" customWidth="1"/>
    <col min="4871" max="4871" width="5.85546875" style="26" customWidth="1"/>
    <col min="4872" max="4872" width="7.42578125" style="26" customWidth="1"/>
    <col min="4873" max="4873" width="6.5703125" style="26" customWidth="1"/>
    <col min="4874" max="4874" width="7.5703125" style="26" customWidth="1"/>
    <col min="4875" max="4875" width="6.5703125" style="26" customWidth="1"/>
    <col min="4876" max="4876" width="6" style="26" customWidth="1"/>
    <col min="4877" max="4877" width="6.140625" style="26" customWidth="1"/>
    <col min="4878" max="4878" width="7.28515625" style="26" customWidth="1"/>
    <col min="4879" max="4879" width="27.85546875" style="26" customWidth="1"/>
    <col min="4880" max="5120" width="9.140625" style="26"/>
    <col min="5121" max="5121" width="4.85546875" style="26" customWidth="1"/>
    <col min="5122" max="5122" width="7" style="26" customWidth="1"/>
    <col min="5123" max="5123" width="7.42578125" style="26" customWidth="1"/>
    <col min="5124" max="5125" width="7.7109375" style="26" customWidth="1"/>
    <col min="5126" max="5126" width="7.85546875" style="26" customWidth="1"/>
    <col min="5127" max="5127" width="5.85546875" style="26" customWidth="1"/>
    <col min="5128" max="5128" width="7.42578125" style="26" customWidth="1"/>
    <col min="5129" max="5129" width="6.5703125" style="26" customWidth="1"/>
    <col min="5130" max="5130" width="7.5703125" style="26" customWidth="1"/>
    <col min="5131" max="5131" width="6.5703125" style="26" customWidth="1"/>
    <col min="5132" max="5132" width="6" style="26" customWidth="1"/>
    <col min="5133" max="5133" width="6.140625" style="26" customWidth="1"/>
    <col min="5134" max="5134" width="7.28515625" style="26" customWidth="1"/>
    <col min="5135" max="5135" width="27.85546875" style="26" customWidth="1"/>
    <col min="5136" max="5376" width="9.140625" style="26"/>
    <col min="5377" max="5377" width="4.85546875" style="26" customWidth="1"/>
    <col min="5378" max="5378" width="7" style="26" customWidth="1"/>
    <col min="5379" max="5379" width="7.42578125" style="26" customWidth="1"/>
    <col min="5380" max="5381" width="7.7109375" style="26" customWidth="1"/>
    <col min="5382" max="5382" width="7.85546875" style="26" customWidth="1"/>
    <col min="5383" max="5383" width="5.85546875" style="26" customWidth="1"/>
    <col min="5384" max="5384" width="7.42578125" style="26" customWidth="1"/>
    <col min="5385" max="5385" width="6.5703125" style="26" customWidth="1"/>
    <col min="5386" max="5386" width="7.5703125" style="26" customWidth="1"/>
    <col min="5387" max="5387" width="6.5703125" style="26" customWidth="1"/>
    <col min="5388" max="5388" width="6" style="26" customWidth="1"/>
    <col min="5389" max="5389" width="6.140625" style="26" customWidth="1"/>
    <col min="5390" max="5390" width="7.28515625" style="26" customWidth="1"/>
    <col min="5391" max="5391" width="27.85546875" style="26" customWidth="1"/>
    <col min="5392" max="5632" width="9.140625" style="26"/>
    <col min="5633" max="5633" width="4.85546875" style="26" customWidth="1"/>
    <col min="5634" max="5634" width="7" style="26" customWidth="1"/>
    <col min="5635" max="5635" width="7.42578125" style="26" customWidth="1"/>
    <col min="5636" max="5637" width="7.7109375" style="26" customWidth="1"/>
    <col min="5638" max="5638" width="7.85546875" style="26" customWidth="1"/>
    <col min="5639" max="5639" width="5.85546875" style="26" customWidth="1"/>
    <col min="5640" max="5640" width="7.42578125" style="26" customWidth="1"/>
    <col min="5641" max="5641" width="6.5703125" style="26" customWidth="1"/>
    <col min="5642" max="5642" width="7.5703125" style="26" customWidth="1"/>
    <col min="5643" max="5643" width="6.5703125" style="26" customWidth="1"/>
    <col min="5644" max="5644" width="6" style="26" customWidth="1"/>
    <col min="5645" max="5645" width="6.140625" style="26" customWidth="1"/>
    <col min="5646" max="5646" width="7.28515625" style="26" customWidth="1"/>
    <col min="5647" max="5647" width="27.85546875" style="26" customWidth="1"/>
    <col min="5648" max="5888" width="9.140625" style="26"/>
    <col min="5889" max="5889" width="4.85546875" style="26" customWidth="1"/>
    <col min="5890" max="5890" width="7" style="26" customWidth="1"/>
    <col min="5891" max="5891" width="7.42578125" style="26" customWidth="1"/>
    <col min="5892" max="5893" width="7.7109375" style="26" customWidth="1"/>
    <col min="5894" max="5894" width="7.85546875" style="26" customWidth="1"/>
    <col min="5895" max="5895" width="5.85546875" style="26" customWidth="1"/>
    <col min="5896" max="5896" width="7.42578125" style="26" customWidth="1"/>
    <col min="5897" max="5897" width="6.5703125" style="26" customWidth="1"/>
    <col min="5898" max="5898" width="7.5703125" style="26" customWidth="1"/>
    <col min="5899" max="5899" width="6.5703125" style="26" customWidth="1"/>
    <col min="5900" max="5900" width="6" style="26" customWidth="1"/>
    <col min="5901" max="5901" width="6.140625" style="26" customWidth="1"/>
    <col min="5902" max="5902" width="7.28515625" style="26" customWidth="1"/>
    <col min="5903" max="5903" width="27.85546875" style="26" customWidth="1"/>
    <col min="5904" max="6144" width="9.140625" style="26"/>
    <col min="6145" max="6145" width="4.85546875" style="26" customWidth="1"/>
    <col min="6146" max="6146" width="7" style="26" customWidth="1"/>
    <col min="6147" max="6147" width="7.42578125" style="26" customWidth="1"/>
    <col min="6148" max="6149" width="7.7109375" style="26" customWidth="1"/>
    <col min="6150" max="6150" width="7.85546875" style="26" customWidth="1"/>
    <col min="6151" max="6151" width="5.85546875" style="26" customWidth="1"/>
    <col min="6152" max="6152" width="7.42578125" style="26" customWidth="1"/>
    <col min="6153" max="6153" width="6.5703125" style="26" customWidth="1"/>
    <col min="6154" max="6154" width="7.5703125" style="26" customWidth="1"/>
    <col min="6155" max="6155" width="6.5703125" style="26" customWidth="1"/>
    <col min="6156" max="6156" width="6" style="26" customWidth="1"/>
    <col min="6157" max="6157" width="6.140625" style="26" customWidth="1"/>
    <col min="6158" max="6158" width="7.28515625" style="26" customWidth="1"/>
    <col min="6159" max="6159" width="27.85546875" style="26" customWidth="1"/>
    <col min="6160" max="6400" width="9.140625" style="26"/>
    <col min="6401" max="6401" width="4.85546875" style="26" customWidth="1"/>
    <col min="6402" max="6402" width="7" style="26" customWidth="1"/>
    <col min="6403" max="6403" width="7.42578125" style="26" customWidth="1"/>
    <col min="6404" max="6405" width="7.7109375" style="26" customWidth="1"/>
    <col min="6406" max="6406" width="7.85546875" style="26" customWidth="1"/>
    <col min="6407" max="6407" width="5.85546875" style="26" customWidth="1"/>
    <col min="6408" max="6408" width="7.42578125" style="26" customWidth="1"/>
    <col min="6409" max="6409" width="6.5703125" style="26" customWidth="1"/>
    <col min="6410" max="6410" width="7.5703125" style="26" customWidth="1"/>
    <col min="6411" max="6411" width="6.5703125" style="26" customWidth="1"/>
    <col min="6412" max="6412" width="6" style="26" customWidth="1"/>
    <col min="6413" max="6413" width="6.140625" style="26" customWidth="1"/>
    <col min="6414" max="6414" width="7.28515625" style="26" customWidth="1"/>
    <col min="6415" max="6415" width="27.85546875" style="26" customWidth="1"/>
    <col min="6416" max="6656" width="9.140625" style="26"/>
    <col min="6657" max="6657" width="4.85546875" style="26" customWidth="1"/>
    <col min="6658" max="6658" width="7" style="26" customWidth="1"/>
    <col min="6659" max="6659" width="7.42578125" style="26" customWidth="1"/>
    <col min="6660" max="6661" width="7.7109375" style="26" customWidth="1"/>
    <col min="6662" max="6662" width="7.85546875" style="26" customWidth="1"/>
    <col min="6663" max="6663" width="5.85546875" style="26" customWidth="1"/>
    <col min="6664" max="6664" width="7.42578125" style="26" customWidth="1"/>
    <col min="6665" max="6665" width="6.5703125" style="26" customWidth="1"/>
    <col min="6666" max="6666" width="7.5703125" style="26" customWidth="1"/>
    <col min="6667" max="6667" width="6.5703125" style="26" customWidth="1"/>
    <col min="6668" max="6668" width="6" style="26" customWidth="1"/>
    <col min="6669" max="6669" width="6.140625" style="26" customWidth="1"/>
    <col min="6670" max="6670" width="7.28515625" style="26" customWidth="1"/>
    <col min="6671" max="6671" width="27.85546875" style="26" customWidth="1"/>
    <col min="6672" max="6912" width="9.140625" style="26"/>
    <col min="6913" max="6913" width="4.85546875" style="26" customWidth="1"/>
    <col min="6914" max="6914" width="7" style="26" customWidth="1"/>
    <col min="6915" max="6915" width="7.42578125" style="26" customWidth="1"/>
    <col min="6916" max="6917" width="7.7109375" style="26" customWidth="1"/>
    <col min="6918" max="6918" width="7.85546875" style="26" customWidth="1"/>
    <col min="6919" max="6919" width="5.85546875" style="26" customWidth="1"/>
    <col min="6920" max="6920" width="7.42578125" style="26" customWidth="1"/>
    <col min="6921" max="6921" width="6.5703125" style="26" customWidth="1"/>
    <col min="6922" max="6922" width="7.5703125" style="26" customWidth="1"/>
    <col min="6923" max="6923" width="6.5703125" style="26" customWidth="1"/>
    <col min="6924" max="6924" width="6" style="26" customWidth="1"/>
    <col min="6925" max="6925" width="6.140625" style="26" customWidth="1"/>
    <col min="6926" max="6926" width="7.28515625" style="26" customWidth="1"/>
    <col min="6927" max="6927" width="27.85546875" style="26" customWidth="1"/>
    <col min="6928" max="7168" width="9.140625" style="26"/>
    <col min="7169" max="7169" width="4.85546875" style="26" customWidth="1"/>
    <col min="7170" max="7170" width="7" style="26" customWidth="1"/>
    <col min="7171" max="7171" width="7.42578125" style="26" customWidth="1"/>
    <col min="7172" max="7173" width="7.7109375" style="26" customWidth="1"/>
    <col min="7174" max="7174" width="7.85546875" style="26" customWidth="1"/>
    <col min="7175" max="7175" width="5.85546875" style="26" customWidth="1"/>
    <col min="7176" max="7176" width="7.42578125" style="26" customWidth="1"/>
    <col min="7177" max="7177" width="6.5703125" style="26" customWidth="1"/>
    <col min="7178" max="7178" width="7.5703125" style="26" customWidth="1"/>
    <col min="7179" max="7179" width="6.5703125" style="26" customWidth="1"/>
    <col min="7180" max="7180" width="6" style="26" customWidth="1"/>
    <col min="7181" max="7181" width="6.140625" style="26" customWidth="1"/>
    <col min="7182" max="7182" width="7.28515625" style="26" customWidth="1"/>
    <col min="7183" max="7183" width="27.85546875" style="26" customWidth="1"/>
    <col min="7184" max="7424" width="9.140625" style="26"/>
    <col min="7425" max="7425" width="4.85546875" style="26" customWidth="1"/>
    <col min="7426" max="7426" width="7" style="26" customWidth="1"/>
    <col min="7427" max="7427" width="7.42578125" style="26" customWidth="1"/>
    <col min="7428" max="7429" width="7.7109375" style="26" customWidth="1"/>
    <col min="7430" max="7430" width="7.85546875" style="26" customWidth="1"/>
    <col min="7431" max="7431" width="5.85546875" style="26" customWidth="1"/>
    <col min="7432" max="7432" width="7.42578125" style="26" customWidth="1"/>
    <col min="7433" max="7433" width="6.5703125" style="26" customWidth="1"/>
    <col min="7434" max="7434" width="7.5703125" style="26" customWidth="1"/>
    <col min="7435" max="7435" width="6.5703125" style="26" customWidth="1"/>
    <col min="7436" max="7436" width="6" style="26" customWidth="1"/>
    <col min="7437" max="7437" width="6.140625" style="26" customWidth="1"/>
    <col min="7438" max="7438" width="7.28515625" style="26" customWidth="1"/>
    <col min="7439" max="7439" width="27.85546875" style="26" customWidth="1"/>
    <col min="7440" max="7680" width="9.140625" style="26"/>
    <col min="7681" max="7681" width="4.85546875" style="26" customWidth="1"/>
    <col min="7682" max="7682" width="7" style="26" customWidth="1"/>
    <col min="7683" max="7683" width="7.42578125" style="26" customWidth="1"/>
    <col min="7684" max="7685" width="7.7109375" style="26" customWidth="1"/>
    <col min="7686" max="7686" width="7.85546875" style="26" customWidth="1"/>
    <col min="7687" max="7687" width="5.85546875" style="26" customWidth="1"/>
    <col min="7688" max="7688" width="7.42578125" style="26" customWidth="1"/>
    <col min="7689" max="7689" width="6.5703125" style="26" customWidth="1"/>
    <col min="7690" max="7690" width="7.5703125" style="26" customWidth="1"/>
    <col min="7691" max="7691" width="6.5703125" style="26" customWidth="1"/>
    <col min="7692" max="7692" width="6" style="26" customWidth="1"/>
    <col min="7693" max="7693" width="6.140625" style="26" customWidth="1"/>
    <col min="7694" max="7694" width="7.28515625" style="26" customWidth="1"/>
    <col min="7695" max="7695" width="27.85546875" style="26" customWidth="1"/>
    <col min="7696" max="7936" width="9.140625" style="26"/>
    <col min="7937" max="7937" width="4.85546875" style="26" customWidth="1"/>
    <col min="7938" max="7938" width="7" style="26" customWidth="1"/>
    <col min="7939" max="7939" width="7.42578125" style="26" customWidth="1"/>
    <col min="7940" max="7941" width="7.7109375" style="26" customWidth="1"/>
    <col min="7942" max="7942" width="7.85546875" style="26" customWidth="1"/>
    <col min="7943" max="7943" width="5.85546875" style="26" customWidth="1"/>
    <col min="7944" max="7944" width="7.42578125" style="26" customWidth="1"/>
    <col min="7945" max="7945" width="6.5703125" style="26" customWidth="1"/>
    <col min="7946" max="7946" width="7.5703125" style="26" customWidth="1"/>
    <col min="7947" max="7947" width="6.5703125" style="26" customWidth="1"/>
    <col min="7948" max="7948" width="6" style="26" customWidth="1"/>
    <col min="7949" max="7949" width="6.140625" style="26" customWidth="1"/>
    <col min="7950" max="7950" width="7.28515625" style="26" customWidth="1"/>
    <col min="7951" max="7951" width="27.85546875" style="26" customWidth="1"/>
    <col min="7952" max="8192" width="9.140625" style="26"/>
    <col min="8193" max="8193" width="4.85546875" style="26" customWidth="1"/>
    <col min="8194" max="8194" width="7" style="26" customWidth="1"/>
    <col min="8195" max="8195" width="7.42578125" style="26" customWidth="1"/>
    <col min="8196" max="8197" width="7.7109375" style="26" customWidth="1"/>
    <col min="8198" max="8198" width="7.85546875" style="26" customWidth="1"/>
    <col min="8199" max="8199" width="5.85546875" style="26" customWidth="1"/>
    <col min="8200" max="8200" width="7.42578125" style="26" customWidth="1"/>
    <col min="8201" max="8201" width="6.5703125" style="26" customWidth="1"/>
    <col min="8202" max="8202" width="7.5703125" style="26" customWidth="1"/>
    <col min="8203" max="8203" width="6.5703125" style="26" customWidth="1"/>
    <col min="8204" max="8204" width="6" style="26" customWidth="1"/>
    <col min="8205" max="8205" width="6.140625" style="26" customWidth="1"/>
    <col min="8206" max="8206" width="7.28515625" style="26" customWidth="1"/>
    <col min="8207" max="8207" width="27.85546875" style="26" customWidth="1"/>
    <col min="8208" max="8448" width="9.140625" style="26"/>
    <col min="8449" max="8449" width="4.85546875" style="26" customWidth="1"/>
    <col min="8450" max="8450" width="7" style="26" customWidth="1"/>
    <col min="8451" max="8451" width="7.42578125" style="26" customWidth="1"/>
    <col min="8452" max="8453" width="7.7109375" style="26" customWidth="1"/>
    <col min="8454" max="8454" width="7.85546875" style="26" customWidth="1"/>
    <col min="8455" max="8455" width="5.85546875" style="26" customWidth="1"/>
    <col min="8456" max="8456" width="7.42578125" style="26" customWidth="1"/>
    <col min="8457" max="8457" width="6.5703125" style="26" customWidth="1"/>
    <col min="8458" max="8458" width="7.5703125" style="26" customWidth="1"/>
    <col min="8459" max="8459" width="6.5703125" style="26" customWidth="1"/>
    <col min="8460" max="8460" width="6" style="26" customWidth="1"/>
    <col min="8461" max="8461" width="6.140625" style="26" customWidth="1"/>
    <col min="8462" max="8462" width="7.28515625" style="26" customWidth="1"/>
    <col min="8463" max="8463" width="27.85546875" style="26" customWidth="1"/>
    <col min="8464" max="8704" width="9.140625" style="26"/>
    <col min="8705" max="8705" width="4.85546875" style="26" customWidth="1"/>
    <col min="8706" max="8706" width="7" style="26" customWidth="1"/>
    <col min="8707" max="8707" width="7.42578125" style="26" customWidth="1"/>
    <col min="8708" max="8709" width="7.7109375" style="26" customWidth="1"/>
    <col min="8710" max="8710" width="7.85546875" style="26" customWidth="1"/>
    <col min="8711" max="8711" width="5.85546875" style="26" customWidth="1"/>
    <col min="8712" max="8712" width="7.42578125" style="26" customWidth="1"/>
    <col min="8713" max="8713" width="6.5703125" style="26" customWidth="1"/>
    <col min="8714" max="8714" width="7.5703125" style="26" customWidth="1"/>
    <col min="8715" max="8715" width="6.5703125" style="26" customWidth="1"/>
    <col min="8716" max="8716" width="6" style="26" customWidth="1"/>
    <col min="8717" max="8717" width="6.140625" style="26" customWidth="1"/>
    <col min="8718" max="8718" width="7.28515625" style="26" customWidth="1"/>
    <col min="8719" max="8719" width="27.85546875" style="26" customWidth="1"/>
    <col min="8720" max="8960" width="9.140625" style="26"/>
    <col min="8961" max="8961" width="4.85546875" style="26" customWidth="1"/>
    <col min="8962" max="8962" width="7" style="26" customWidth="1"/>
    <col min="8963" max="8963" width="7.42578125" style="26" customWidth="1"/>
    <col min="8964" max="8965" width="7.7109375" style="26" customWidth="1"/>
    <col min="8966" max="8966" width="7.85546875" style="26" customWidth="1"/>
    <col min="8967" max="8967" width="5.85546875" style="26" customWidth="1"/>
    <col min="8968" max="8968" width="7.42578125" style="26" customWidth="1"/>
    <col min="8969" max="8969" width="6.5703125" style="26" customWidth="1"/>
    <col min="8970" max="8970" width="7.5703125" style="26" customWidth="1"/>
    <col min="8971" max="8971" width="6.5703125" style="26" customWidth="1"/>
    <col min="8972" max="8972" width="6" style="26" customWidth="1"/>
    <col min="8973" max="8973" width="6.140625" style="26" customWidth="1"/>
    <col min="8974" max="8974" width="7.28515625" style="26" customWidth="1"/>
    <col min="8975" max="8975" width="27.85546875" style="26" customWidth="1"/>
    <col min="8976" max="9216" width="9.140625" style="26"/>
    <col min="9217" max="9217" width="4.85546875" style="26" customWidth="1"/>
    <col min="9218" max="9218" width="7" style="26" customWidth="1"/>
    <col min="9219" max="9219" width="7.42578125" style="26" customWidth="1"/>
    <col min="9220" max="9221" width="7.7109375" style="26" customWidth="1"/>
    <col min="9222" max="9222" width="7.85546875" style="26" customWidth="1"/>
    <col min="9223" max="9223" width="5.85546875" style="26" customWidth="1"/>
    <col min="9224" max="9224" width="7.42578125" style="26" customWidth="1"/>
    <col min="9225" max="9225" width="6.5703125" style="26" customWidth="1"/>
    <col min="9226" max="9226" width="7.5703125" style="26" customWidth="1"/>
    <col min="9227" max="9227" width="6.5703125" style="26" customWidth="1"/>
    <col min="9228" max="9228" width="6" style="26" customWidth="1"/>
    <col min="9229" max="9229" width="6.140625" style="26" customWidth="1"/>
    <col min="9230" max="9230" width="7.28515625" style="26" customWidth="1"/>
    <col min="9231" max="9231" width="27.85546875" style="26" customWidth="1"/>
    <col min="9232" max="9472" width="9.140625" style="26"/>
    <col min="9473" max="9473" width="4.85546875" style="26" customWidth="1"/>
    <col min="9474" max="9474" width="7" style="26" customWidth="1"/>
    <col min="9475" max="9475" width="7.42578125" style="26" customWidth="1"/>
    <col min="9476" max="9477" width="7.7109375" style="26" customWidth="1"/>
    <col min="9478" max="9478" width="7.85546875" style="26" customWidth="1"/>
    <col min="9479" max="9479" width="5.85546875" style="26" customWidth="1"/>
    <col min="9480" max="9480" width="7.42578125" style="26" customWidth="1"/>
    <col min="9481" max="9481" width="6.5703125" style="26" customWidth="1"/>
    <col min="9482" max="9482" width="7.5703125" style="26" customWidth="1"/>
    <col min="9483" max="9483" width="6.5703125" style="26" customWidth="1"/>
    <col min="9484" max="9484" width="6" style="26" customWidth="1"/>
    <col min="9485" max="9485" width="6.140625" style="26" customWidth="1"/>
    <col min="9486" max="9486" width="7.28515625" style="26" customWidth="1"/>
    <col min="9487" max="9487" width="27.85546875" style="26" customWidth="1"/>
    <col min="9488" max="9728" width="9.140625" style="26"/>
    <col min="9729" max="9729" width="4.85546875" style="26" customWidth="1"/>
    <col min="9730" max="9730" width="7" style="26" customWidth="1"/>
    <col min="9731" max="9731" width="7.42578125" style="26" customWidth="1"/>
    <col min="9732" max="9733" width="7.7109375" style="26" customWidth="1"/>
    <col min="9734" max="9734" width="7.85546875" style="26" customWidth="1"/>
    <col min="9735" max="9735" width="5.85546875" style="26" customWidth="1"/>
    <col min="9736" max="9736" width="7.42578125" style="26" customWidth="1"/>
    <col min="9737" max="9737" width="6.5703125" style="26" customWidth="1"/>
    <col min="9738" max="9738" width="7.5703125" style="26" customWidth="1"/>
    <col min="9739" max="9739" width="6.5703125" style="26" customWidth="1"/>
    <col min="9740" max="9740" width="6" style="26" customWidth="1"/>
    <col min="9741" max="9741" width="6.140625" style="26" customWidth="1"/>
    <col min="9742" max="9742" width="7.28515625" style="26" customWidth="1"/>
    <col min="9743" max="9743" width="27.85546875" style="26" customWidth="1"/>
    <col min="9744" max="9984" width="9.140625" style="26"/>
    <col min="9985" max="9985" width="4.85546875" style="26" customWidth="1"/>
    <col min="9986" max="9986" width="7" style="26" customWidth="1"/>
    <col min="9987" max="9987" width="7.42578125" style="26" customWidth="1"/>
    <col min="9988" max="9989" width="7.7109375" style="26" customWidth="1"/>
    <col min="9990" max="9990" width="7.85546875" style="26" customWidth="1"/>
    <col min="9991" max="9991" width="5.85546875" style="26" customWidth="1"/>
    <col min="9992" max="9992" width="7.42578125" style="26" customWidth="1"/>
    <col min="9993" max="9993" width="6.5703125" style="26" customWidth="1"/>
    <col min="9994" max="9994" width="7.5703125" style="26" customWidth="1"/>
    <col min="9995" max="9995" width="6.5703125" style="26" customWidth="1"/>
    <col min="9996" max="9996" width="6" style="26" customWidth="1"/>
    <col min="9997" max="9997" width="6.140625" style="26" customWidth="1"/>
    <col min="9998" max="9998" width="7.28515625" style="26" customWidth="1"/>
    <col min="9999" max="9999" width="27.85546875" style="26" customWidth="1"/>
    <col min="10000" max="10240" width="9.140625" style="26"/>
    <col min="10241" max="10241" width="4.85546875" style="26" customWidth="1"/>
    <col min="10242" max="10242" width="7" style="26" customWidth="1"/>
    <col min="10243" max="10243" width="7.42578125" style="26" customWidth="1"/>
    <col min="10244" max="10245" width="7.7109375" style="26" customWidth="1"/>
    <col min="10246" max="10246" width="7.85546875" style="26" customWidth="1"/>
    <col min="10247" max="10247" width="5.85546875" style="26" customWidth="1"/>
    <col min="10248" max="10248" width="7.42578125" style="26" customWidth="1"/>
    <col min="10249" max="10249" width="6.5703125" style="26" customWidth="1"/>
    <col min="10250" max="10250" width="7.5703125" style="26" customWidth="1"/>
    <col min="10251" max="10251" width="6.5703125" style="26" customWidth="1"/>
    <col min="10252" max="10252" width="6" style="26" customWidth="1"/>
    <col min="10253" max="10253" width="6.140625" style="26" customWidth="1"/>
    <col min="10254" max="10254" width="7.28515625" style="26" customWidth="1"/>
    <col min="10255" max="10255" width="27.85546875" style="26" customWidth="1"/>
    <col min="10256" max="10496" width="9.140625" style="26"/>
    <col min="10497" max="10497" width="4.85546875" style="26" customWidth="1"/>
    <col min="10498" max="10498" width="7" style="26" customWidth="1"/>
    <col min="10499" max="10499" width="7.42578125" style="26" customWidth="1"/>
    <col min="10500" max="10501" width="7.7109375" style="26" customWidth="1"/>
    <col min="10502" max="10502" width="7.85546875" style="26" customWidth="1"/>
    <col min="10503" max="10503" width="5.85546875" style="26" customWidth="1"/>
    <col min="10504" max="10504" width="7.42578125" style="26" customWidth="1"/>
    <col min="10505" max="10505" width="6.5703125" style="26" customWidth="1"/>
    <col min="10506" max="10506" width="7.5703125" style="26" customWidth="1"/>
    <col min="10507" max="10507" width="6.5703125" style="26" customWidth="1"/>
    <col min="10508" max="10508" width="6" style="26" customWidth="1"/>
    <col min="10509" max="10509" width="6.140625" style="26" customWidth="1"/>
    <col min="10510" max="10510" width="7.28515625" style="26" customWidth="1"/>
    <col min="10511" max="10511" width="27.85546875" style="26" customWidth="1"/>
    <col min="10512" max="10752" width="9.140625" style="26"/>
    <col min="10753" max="10753" width="4.85546875" style="26" customWidth="1"/>
    <col min="10754" max="10754" width="7" style="26" customWidth="1"/>
    <col min="10755" max="10755" width="7.42578125" style="26" customWidth="1"/>
    <col min="10756" max="10757" width="7.7109375" style="26" customWidth="1"/>
    <col min="10758" max="10758" width="7.85546875" style="26" customWidth="1"/>
    <col min="10759" max="10759" width="5.85546875" style="26" customWidth="1"/>
    <col min="10760" max="10760" width="7.42578125" style="26" customWidth="1"/>
    <col min="10761" max="10761" width="6.5703125" style="26" customWidth="1"/>
    <col min="10762" max="10762" width="7.5703125" style="26" customWidth="1"/>
    <col min="10763" max="10763" width="6.5703125" style="26" customWidth="1"/>
    <col min="10764" max="10764" width="6" style="26" customWidth="1"/>
    <col min="10765" max="10765" width="6.140625" style="26" customWidth="1"/>
    <col min="10766" max="10766" width="7.28515625" style="26" customWidth="1"/>
    <col min="10767" max="10767" width="27.85546875" style="26" customWidth="1"/>
    <col min="10768" max="11008" width="9.140625" style="26"/>
    <col min="11009" max="11009" width="4.85546875" style="26" customWidth="1"/>
    <col min="11010" max="11010" width="7" style="26" customWidth="1"/>
    <col min="11011" max="11011" width="7.42578125" style="26" customWidth="1"/>
    <col min="11012" max="11013" width="7.7109375" style="26" customWidth="1"/>
    <col min="11014" max="11014" width="7.85546875" style="26" customWidth="1"/>
    <col min="11015" max="11015" width="5.85546875" style="26" customWidth="1"/>
    <col min="11016" max="11016" width="7.42578125" style="26" customWidth="1"/>
    <col min="11017" max="11017" width="6.5703125" style="26" customWidth="1"/>
    <col min="11018" max="11018" width="7.5703125" style="26" customWidth="1"/>
    <col min="11019" max="11019" width="6.5703125" style="26" customWidth="1"/>
    <col min="11020" max="11020" width="6" style="26" customWidth="1"/>
    <col min="11021" max="11021" width="6.140625" style="26" customWidth="1"/>
    <col min="11022" max="11022" width="7.28515625" style="26" customWidth="1"/>
    <col min="11023" max="11023" width="27.85546875" style="26" customWidth="1"/>
    <col min="11024" max="11264" width="9.140625" style="26"/>
    <col min="11265" max="11265" width="4.85546875" style="26" customWidth="1"/>
    <col min="11266" max="11266" width="7" style="26" customWidth="1"/>
    <col min="11267" max="11267" width="7.42578125" style="26" customWidth="1"/>
    <col min="11268" max="11269" width="7.7109375" style="26" customWidth="1"/>
    <col min="11270" max="11270" width="7.85546875" style="26" customWidth="1"/>
    <col min="11271" max="11271" width="5.85546875" style="26" customWidth="1"/>
    <col min="11272" max="11272" width="7.42578125" style="26" customWidth="1"/>
    <col min="11273" max="11273" width="6.5703125" style="26" customWidth="1"/>
    <col min="11274" max="11274" width="7.5703125" style="26" customWidth="1"/>
    <col min="11275" max="11275" width="6.5703125" style="26" customWidth="1"/>
    <col min="11276" max="11276" width="6" style="26" customWidth="1"/>
    <col min="11277" max="11277" width="6.140625" style="26" customWidth="1"/>
    <col min="11278" max="11278" width="7.28515625" style="26" customWidth="1"/>
    <col min="11279" max="11279" width="27.85546875" style="26" customWidth="1"/>
    <col min="11280" max="11520" width="9.140625" style="26"/>
    <col min="11521" max="11521" width="4.85546875" style="26" customWidth="1"/>
    <col min="11522" max="11522" width="7" style="26" customWidth="1"/>
    <col min="11523" max="11523" width="7.42578125" style="26" customWidth="1"/>
    <col min="11524" max="11525" width="7.7109375" style="26" customWidth="1"/>
    <col min="11526" max="11526" width="7.85546875" style="26" customWidth="1"/>
    <col min="11527" max="11527" width="5.85546875" style="26" customWidth="1"/>
    <col min="11528" max="11528" width="7.42578125" style="26" customWidth="1"/>
    <col min="11529" max="11529" width="6.5703125" style="26" customWidth="1"/>
    <col min="11530" max="11530" width="7.5703125" style="26" customWidth="1"/>
    <col min="11531" max="11531" width="6.5703125" style="26" customWidth="1"/>
    <col min="11532" max="11532" width="6" style="26" customWidth="1"/>
    <col min="11533" max="11533" width="6.140625" style="26" customWidth="1"/>
    <col min="11534" max="11534" width="7.28515625" style="26" customWidth="1"/>
    <col min="11535" max="11535" width="27.85546875" style="26" customWidth="1"/>
    <col min="11536" max="11776" width="9.140625" style="26"/>
    <col min="11777" max="11777" width="4.85546875" style="26" customWidth="1"/>
    <col min="11778" max="11778" width="7" style="26" customWidth="1"/>
    <col min="11779" max="11779" width="7.42578125" style="26" customWidth="1"/>
    <col min="11780" max="11781" width="7.7109375" style="26" customWidth="1"/>
    <col min="11782" max="11782" width="7.85546875" style="26" customWidth="1"/>
    <col min="11783" max="11783" width="5.85546875" style="26" customWidth="1"/>
    <col min="11784" max="11784" width="7.42578125" style="26" customWidth="1"/>
    <col min="11785" max="11785" width="6.5703125" style="26" customWidth="1"/>
    <col min="11786" max="11786" width="7.5703125" style="26" customWidth="1"/>
    <col min="11787" max="11787" width="6.5703125" style="26" customWidth="1"/>
    <col min="11788" max="11788" width="6" style="26" customWidth="1"/>
    <col min="11789" max="11789" width="6.140625" style="26" customWidth="1"/>
    <col min="11790" max="11790" width="7.28515625" style="26" customWidth="1"/>
    <col min="11791" max="11791" width="27.85546875" style="26" customWidth="1"/>
    <col min="11792" max="12032" width="9.140625" style="26"/>
    <col min="12033" max="12033" width="4.85546875" style="26" customWidth="1"/>
    <col min="12034" max="12034" width="7" style="26" customWidth="1"/>
    <col min="12035" max="12035" width="7.42578125" style="26" customWidth="1"/>
    <col min="12036" max="12037" width="7.7109375" style="26" customWidth="1"/>
    <col min="12038" max="12038" width="7.85546875" style="26" customWidth="1"/>
    <col min="12039" max="12039" width="5.85546875" style="26" customWidth="1"/>
    <col min="12040" max="12040" width="7.42578125" style="26" customWidth="1"/>
    <col min="12041" max="12041" width="6.5703125" style="26" customWidth="1"/>
    <col min="12042" max="12042" width="7.5703125" style="26" customWidth="1"/>
    <col min="12043" max="12043" width="6.5703125" style="26" customWidth="1"/>
    <col min="12044" max="12044" width="6" style="26" customWidth="1"/>
    <col min="12045" max="12045" width="6.140625" style="26" customWidth="1"/>
    <col min="12046" max="12046" width="7.28515625" style="26" customWidth="1"/>
    <col min="12047" max="12047" width="27.85546875" style="26" customWidth="1"/>
    <col min="12048" max="12288" width="9.140625" style="26"/>
    <col min="12289" max="12289" width="4.85546875" style="26" customWidth="1"/>
    <col min="12290" max="12290" width="7" style="26" customWidth="1"/>
    <col min="12291" max="12291" width="7.42578125" style="26" customWidth="1"/>
    <col min="12292" max="12293" width="7.7109375" style="26" customWidth="1"/>
    <col min="12294" max="12294" width="7.85546875" style="26" customWidth="1"/>
    <col min="12295" max="12295" width="5.85546875" style="26" customWidth="1"/>
    <col min="12296" max="12296" width="7.42578125" style="26" customWidth="1"/>
    <col min="12297" max="12297" width="6.5703125" style="26" customWidth="1"/>
    <col min="12298" max="12298" width="7.5703125" style="26" customWidth="1"/>
    <col min="12299" max="12299" width="6.5703125" style="26" customWidth="1"/>
    <col min="12300" max="12300" width="6" style="26" customWidth="1"/>
    <col min="12301" max="12301" width="6.140625" style="26" customWidth="1"/>
    <col min="12302" max="12302" width="7.28515625" style="26" customWidth="1"/>
    <col min="12303" max="12303" width="27.85546875" style="26" customWidth="1"/>
    <col min="12304" max="12544" width="9.140625" style="26"/>
    <col min="12545" max="12545" width="4.85546875" style="26" customWidth="1"/>
    <col min="12546" max="12546" width="7" style="26" customWidth="1"/>
    <col min="12547" max="12547" width="7.42578125" style="26" customWidth="1"/>
    <col min="12548" max="12549" width="7.7109375" style="26" customWidth="1"/>
    <col min="12550" max="12550" width="7.85546875" style="26" customWidth="1"/>
    <col min="12551" max="12551" width="5.85546875" style="26" customWidth="1"/>
    <col min="12552" max="12552" width="7.42578125" style="26" customWidth="1"/>
    <col min="12553" max="12553" width="6.5703125" style="26" customWidth="1"/>
    <col min="12554" max="12554" width="7.5703125" style="26" customWidth="1"/>
    <col min="12555" max="12555" width="6.5703125" style="26" customWidth="1"/>
    <col min="12556" max="12556" width="6" style="26" customWidth="1"/>
    <col min="12557" max="12557" width="6.140625" style="26" customWidth="1"/>
    <col min="12558" max="12558" width="7.28515625" style="26" customWidth="1"/>
    <col min="12559" max="12559" width="27.85546875" style="26" customWidth="1"/>
    <col min="12560" max="12800" width="9.140625" style="26"/>
    <col min="12801" max="12801" width="4.85546875" style="26" customWidth="1"/>
    <col min="12802" max="12802" width="7" style="26" customWidth="1"/>
    <col min="12803" max="12803" width="7.42578125" style="26" customWidth="1"/>
    <col min="12804" max="12805" width="7.7109375" style="26" customWidth="1"/>
    <col min="12806" max="12806" width="7.85546875" style="26" customWidth="1"/>
    <col min="12807" max="12807" width="5.85546875" style="26" customWidth="1"/>
    <col min="12808" max="12808" width="7.42578125" style="26" customWidth="1"/>
    <col min="12809" max="12809" width="6.5703125" style="26" customWidth="1"/>
    <col min="12810" max="12810" width="7.5703125" style="26" customWidth="1"/>
    <col min="12811" max="12811" width="6.5703125" style="26" customWidth="1"/>
    <col min="12812" max="12812" width="6" style="26" customWidth="1"/>
    <col min="12813" max="12813" width="6.140625" style="26" customWidth="1"/>
    <col min="12814" max="12814" width="7.28515625" style="26" customWidth="1"/>
    <col min="12815" max="12815" width="27.85546875" style="26" customWidth="1"/>
    <col min="12816" max="13056" width="9.140625" style="26"/>
    <col min="13057" max="13057" width="4.85546875" style="26" customWidth="1"/>
    <col min="13058" max="13058" width="7" style="26" customWidth="1"/>
    <col min="13059" max="13059" width="7.42578125" style="26" customWidth="1"/>
    <col min="13060" max="13061" width="7.7109375" style="26" customWidth="1"/>
    <col min="13062" max="13062" width="7.85546875" style="26" customWidth="1"/>
    <col min="13063" max="13063" width="5.85546875" style="26" customWidth="1"/>
    <col min="13064" max="13064" width="7.42578125" style="26" customWidth="1"/>
    <col min="13065" max="13065" width="6.5703125" style="26" customWidth="1"/>
    <col min="13066" max="13066" width="7.5703125" style="26" customWidth="1"/>
    <col min="13067" max="13067" width="6.5703125" style="26" customWidth="1"/>
    <col min="13068" max="13068" width="6" style="26" customWidth="1"/>
    <col min="13069" max="13069" width="6.140625" style="26" customWidth="1"/>
    <col min="13070" max="13070" width="7.28515625" style="26" customWidth="1"/>
    <col min="13071" max="13071" width="27.85546875" style="26" customWidth="1"/>
    <col min="13072" max="13312" width="9.140625" style="26"/>
    <col min="13313" max="13313" width="4.85546875" style="26" customWidth="1"/>
    <col min="13314" max="13314" width="7" style="26" customWidth="1"/>
    <col min="13315" max="13315" width="7.42578125" style="26" customWidth="1"/>
    <col min="13316" max="13317" width="7.7109375" style="26" customWidth="1"/>
    <col min="13318" max="13318" width="7.85546875" style="26" customWidth="1"/>
    <col min="13319" max="13319" width="5.85546875" style="26" customWidth="1"/>
    <col min="13320" max="13320" width="7.42578125" style="26" customWidth="1"/>
    <col min="13321" max="13321" width="6.5703125" style="26" customWidth="1"/>
    <col min="13322" max="13322" width="7.5703125" style="26" customWidth="1"/>
    <col min="13323" max="13323" width="6.5703125" style="26" customWidth="1"/>
    <col min="13324" max="13324" width="6" style="26" customWidth="1"/>
    <col min="13325" max="13325" width="6.140625" style="26" customWidth="1"/>
    <col min="13326" max="13326" width="7.28515625" style="26" customWidth="1"/>
    <col min="13327" max="13327" width="27.85546875" style="26" customWidth="1"/>
    <col min="13328" max="13568" width="9.140625" style="26"/>
    <col min="13569" max="13569" width="4.85546875" style="26" customWidth="1"/>
    <col min="13570" max="13570" width="7" style="26" customWidth="1"/>
    <col min="13571" max="13571" width="7.42578125" style="26" customWidth="1"/>
    <col min="13572" max="13573" width="7.7109375" style="26" customWidth="1"/>
    <col min="13574" max="13574" width="7.85546875" style="26" customWidth="1"/>
    <col min="13575" max="13575" width="5.85546875" style="26" customWidth="1"/>
    <col min="13576" max="13576" width="7.42578125" style="26" customWidth="1"/>
    <col min="13577" max="13577" width="6.5703125" style="26" customWidth="1"/>
    <col min="13578" max="13578" width="7.5703125" style="26" customWidth="1"/>
    <col min="13579" max="13579" width="6.5703125" style="26" customWidth="1"/>
    <col min="13580" max="13580" width="6" style="26" customWidth="1"/>
    <col min="13581" max="13581" width="6.140625" style="26" customWidth="1"/>
    <col min="13582" max="13582" width="7.28515625" style="26" customWidth="1"/>
    <col min="13583" max="13583" width="27.85546875" style="26" customWidth="1"/>
    <col min="13584" max="13824" width="9.140625" style="26"/>
    <col min="13825" max="13825" width="4.85546875" style="26" customWidth="1"/>
    <col min="13826" max="13826" width="7" style="26" customWidth="1"/>
    <col min="13827" max="13827" width="7.42578125" style="26" customWidth="1"/>
    <col min="13828" max="13829" width="7.7109375" style="26" customWidth="1"/>
    <col min="13830" max="13830" width="7.85546875" style="26" customWidth="1"/>
    <col min="13831" max="13831" width="5.85546875" style="26" customWidth="1"/>
    <col min="13832" max="13832" width="7.42578125" style="26" customWidth="1"/>
    <col min="13833" max="13833" width="6.5703125" style="26" customWidth="1"/>
    <col min="13834" max="13834" width="7.5703125" style="26" customWidth="1"/>
    <col min="13835" max="13835" width="6.5703125" style="26" customWidth="1"/>
    <col min="13836" max="13836" width="6" style="26" customWidth="1"/>
    <col min="13837" max="13837" width="6.140625" style="26" customWidth="1"/>
    <col min="13838" max="13838" width="7.28515625" style="26" customWidth="1"/>
    <col min="13839" max="13839" width="27.85546875" style="26" customWidth="1"/>
    <col min="13840" max="14080" width="9.140625" style="26"/>
    <col min="14081" max="14081" width="4.85546875" style="26" customWidth="1"/>
    <col min="14082" max="14082" width="7" style="26" customWidth="1"/>
    <col min="14083" max="14083" width="7.42578125" style="26" customWidth="1"/>
    <col min="14084" max="14085" width="7.7109375" style="26" customWidth="1"/>
    <col min="14086" max="14086" width="7.85546875" style="26" customWidth="1"/>
    <col min="14087" max="14087" width="5.85546875" style="26" customWidth="1"/>
    <col min="14088" max="14088" width="7.42578125" style="26" customWidth="1"/>
    <col min="14089" max="14089" width="6.5703125" style="26" customWidth="1"/>
    <col min="14090" max="14090" width="7.5703125" style="26" customWidth="1"/>
    <col min="14091" max="14091" width="6.5703125" style="26" customWidth="1"/>
    <col min="14092" max="14092" width="6" style="26" customWidth="1"/>
    <col min="14093" max="14093" width="6.140625" style="26" customWidth="1"/>
    <col min="14094" max="14094" width="7.28515625" style="26" customWidth="1"/>
    <col min="14095" max="14095" width="27.85546875" style="26" customWidth="1"/>
    <col min="14096" max="14336" width="9.140625" style="26"/>
    <col min="14337" max="14337" width="4.85546875" style="26" customWidth="1"/>
    <col min="14338" max="14338" width="7" style="26" customWidth="1"/>
    <col min="14339" max="14339" width="7.42578125" style="26" customWidth="1"/>
    <col min="14340" max="14341" width="7.7109375" style="26" customWidth="1"/>
    <col min="14342" max="14342" width="7.85546875" style="26" customWidth="1"/>
    <col min="14343" max="14343" width="5.85546875" style="26" customWidth="1"/>
    <col min="14344" max="14344" width="7.42578125" style="26" customWidth="1"/>
    <col min="14345" max="14345" width="6.5703125" style="26" customWidth="1"/>
    <col min="14346" max="14346" width="7.5703125" style="26" customWidth="1"/>
    <col min="14347" max="14347" width="6.5703125" style="26" customWidth="1"/>
    <col min="14348" max="14348" width="6" style="26" customWidth="1"/>
    <col min="14349" max="14349" width="6.140625" style="26" customWidth="1"/>
    <col min="14350" max="14350" width="7.28515625" style="26" customWidth="1"/>
    <col min="14351" max="14351" width="27.85546875" style="26" customWidth="1"/>
    <col min="14352" max="14592" width="9.140625" style="26"/>
    <col min="14593" max="14593" width="4.85546875" style="26" customWidth="1"/>
    <col min="14594" max="14594" width="7" style="26" customWidth="1"/>
    <col min="14595" max="14595" width="7.42578125" style="26" customWidth="1"/>
    <col min="14596" max="14597" width="7.7109375" style="26" customWidth="1"/>
    <col min="14598" max="14598" width="7.85546875" style="26" customWidth="1"/>
    <col min="14599" max="14599" width="5.85546875" style="26" customWidth="1"/>
    <col min="14600" max="14600" width="7.42578125" style="26" customWidth="1"/>
    <col min="14601" max="14601" width="6.5703125" style="26" customWidth="1"/>
    <col min="14602" max="14602" width="7.5703125" style="26" customWidth="1"/>
    <col min="14603" max="14603" width="6.5703125" style="26" customWidth="1"/>
    <col min="14604" max="14604" width="6" style="26" customWidth="1"/>
    <col min="14605" max="14605" width="6.140625" style="26" customWidth="1"/>
    <col min="14606" max="14606" width="7.28515625" style="26" customWidth="1"/>
    <col min="14607" max="14607" width="27.85546875" style="26" customWidth="1"/>
    <col min="14608" max="14848" width="9.140625" style="26"/>
    <col min="14849" max="14849" width="4.85546875" style="26" customWidth="1"/>
    <col min="14850" max="14850" width="7" style="26" customWidth="1"/>
    <col min="14851" max="14851" width="7.42578125" style="26" customWidth="1"/>
    <col min="14852" max="14853" width="7.7109375" style="26" customWidth="1"/>
    <col min="14854" max="14854" width="7.85546875" style="26" customWidth="1"/>
    <col min="14855" max="14855" width="5.85546875" style="26" customWidth="1"/>
    <col min="14856" max="14856" width="7.42578125" style="26" customWidth="1"/>
    <col min="14857" max="14857" width="6.5703125" style="26" customWidth="1"/>
    <col min="14858" max="14858" width="7.5703125" style="26" customWidth="1"/>
    <col min="14859" max="14859" width="6.5703125" style="26" customWidth="1"/>
    <col min="14860" max="14860" width="6" style="26" customWidth="1"/>
    <col min="14861" max="14861" width="6.140625" style="26" customWidth="1"/>
    <col min="14862" max="14862" width="7.28515625" style="26" customWidth="1"/>
    <col min="14863" max="14863" width="27.85546875" style="26" customWidth="1"/>
    <col min="14864" max="15104" width="9.140625" style="26"/>
    <col min="15105" max="15105" width="4.85546875" style="26" customWidth="1"/>
    <col min="15106" max="15106" width="7" style="26" customWidth="1"/>
    <col min="15107" max="15107" width="7.42578125" style="26" customWidth="1"/>
    <col min="15108" max="15109" width="7.7109375" style="26" customWidth="1"/>
    <col min="15110" max="15110" width="7.85546875" style="26" customWidth="1"/>
    <col min="15111" max="15111" width="5.85546875" style="26" customWidth="1"/>
    <col min="15112" max="15112" width="7.42578125" style="26" customWidth="1"/>
    <col min="15113" max="15113" width="6.5703125" style="26" customWidth="1"/>
    <col min="15114" max="15114" width="7.5703125" style="26" customWidth="1"/>
    <col min="15115" max="15115" width="6.5703125" style="26" customWidth="1"/>
    <col min="15116" max="15116" width="6" style="26" customWidth="1"/>
    <col min="15117" max="15117" width="6.140625" style="26" customWidth="1"/>
    <col min="15118" max="15118" width="7.28515625" style="26" customWidth="1"/>
    <col min="15119" max="15119" width="27.85546875" style="26" customWidth="1"/>
    <col min="15120" max="15360" width="9.140625" style="26"/>
    <col min="15361" max="15361" width="4.85546875" style="26" customWidth="1"/>
    <col min="15362" max="15362" width="7" style="26" customWidth="1"/>
    <col min="15363" max="15363" width="7.42578125" style="26" customWidth="1"/>
    <col min="15364" max="15365" width="7.7109375" style="26" customWidth="1"/>
    <col min="15366" max="15366" width="7.85546875" style="26" customWidth="1"/>
    <col min="15367" max="15367" width="5.85546875" style="26" customWidth="1"/>
    <col min="15368" max="15368" width="7.42578125" style="26" customWidth="1"/>
    <col min="15369" max="15369" width="6.5703125" style="26" customWidth="1"/>
    <col min="15370" max="15370" width="7.5703125" style="26" customWidth="1"/>
    <col min="15371" max="15371" width="6.5703125" style="26" customWidth="1"/>
    <col min="15372" max="15372" width="6" style="26" customWidth="1"/>
    <col min="15373" max="15373" width="6.140625" style="26" customWidth="1"/>
    <col min="15374" max="15374" width="7.28515625" style="26" customWidth="1"/>
    <col min="15375" max="15375" width="27.85546875" style="26" customWidth="1"/>
    <col min="15376" max="15616" width="9.140625" style="26"/>
    <col min="15617" max="15617" width="4.85546875" style="26" customWidth="1"/>
    <col min="15618" max="15618" width="7" style="26" customWidth="1"/>
    <col min="15619" max="15619" width="7.42578125" style="26" customWidth="1"/>
    <col min="15620" max="15621" width="7.7109375" style="26" customWidth="1"/>
    <col min="15622" max="15622" width="7.85546875" style="26" customWidth="1"/>
    <col min="15623" max="15623" width="5.85546875" style="26" customWidth="1"/>
    <col min="15624" max="15624" width="7.42578125" style="26" customWidth="1"/>
    <col min="15625" max="15625" width="6.5703125" style="26" customWidth="1"/>
    <col min="15626" max="15626" width="7.5703125" style="26" customWidth="1"/>
    <col min="15627" max="15627" width="6.5703125" style="26" customWidth="1"/>
    <col min="15628" max="15628" width="6" style="26" customWidth="1"/>
    <col min="15629" max="15629" width="6.140625" style="26" customWidth="1"/>
    <col min="15630" max="15630" width="7.28515625" style="26" customWidth="1"/>
    <col min="15631" max="15631" width="27.85546875" style="26" customWidth="1"/>
    <col min="15632" max="15872" width="9.140625" style="26"/>
    <col min="15873" max="15873" width="4.85546875" style="26" customWidth="1"/>
    <col min="15874" max="15874" width="7" style="26" customWidth="1"/>
    <col min="15875" max="15875" width="7.42578125" style="26" customWidth="1"/>
    <col min="15876" max="15877" width="7.7109375" style="26" customWidth="1"/>
    <col min="15878" max="15878" width="7.85546875" style="26" customWidth="1"/>
    <col min="15879" max="15879" width="5.85546875" style="26" customWidth="1"/>
    <col min="15880" max="15880" width="7.42578125" style="26" customWidth="1"/>
    <col min="15881" max="15881" width="6.5703125" style="26" customWidth="1"/>
    <col min="15882" max="15882" width="7.5703125" style="26" customWidth="1"/>
    <col min="15883" max="15883" width="6.5703125" style="26" customWidth="1"/>
    <col min="15884" max="15884" width="6" style="26" customWidth="1"/>
    <col min="15885" max="15885" width="6.140625" style="26" customWidth="1"/>
    <col min="15886" max="15886" width="7.28515625" style="26" customWidth="1"/>
    <col min="15887" max="15887" width="27.85546875" style="26" customWidth="1"/>
    <col min="15888" max="16128" width="9.140625" style="26"/>
    <col min="16129" max="16129" width="4.85546875" style="26" customWidth="1"/>
    <col min="16130" max="16130" width="7" style="26" customWidth="1"/>
    <col min="16131" max="16131" width="7.42578125" style="26" customWidth="1"/>
    <col min="16132" max="16133" width="7.7109375" style="26" customWidth="1"/>
    <col min="16134" max="16134" width="7.85546875" style="26" customWidth="1"/>
    <col min="16135" max="16135" width="5.85546875" style="26" customWidth="1"/>
    <col min="16136" max="16136" width="7.42578125" style="26" customWidth="1"/>
    <col min="16137" max="16137" width="6.5703125" style="26" customWidth="1"/>
    <col min="16138" max="16138" width="7.5703125" style="26" customWidth="1"/>
    <col min="16139" max="16139" width="6.5703125" style="26" customWidth="1"/>
    <col min="16140" max="16140" width="6" style="26" customWidth="1"/>
    <col min="16141" max="16141" width="6.140625" style="26" customWidth="1"/>
    <col min="16142" max="16142" width="7.28515625" style="26" customWidth="1"/>
    <col min="16143" max="16143" width="27.85546875" style="26" customWidth="1"/>
    <col min="16144" max="16384" width="9.140625" style="26"/>
  </cols>
  <sheetData>
    <row r="1" spans="1:15" ht="13.5" thickBot="1" x14ac:dyDescent="0.35">
      <c r="A1" s="1"/>
      <c r="B1" s="79" t="s">
        <v>80</v>
      </c>
      <c r="C1" s="80"/>
    </row>
    <row r="2" spans="1:15" ht="13.5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6" t="s">
        <v>14</v>
      </c>
    </row>
    <row r="3" spans="1:15" ht="13.5" thickBot="1" x14ac:dyDescent="0.35">
      <c r="A3" s="7">
        <v>1</v>
      </c>
      <c r="B3" s="27">
        <v>11</v>
      </c>
      <c r="C3" s="28">
        <v>17</v>
      </c>
      <c r="D3" s="28">
        <v>13</v>
      </c>
      <c r="E3" s="28">
        <v>15</v>
      </c>
      <c r="F3" s="28">
        <v>15</v>
      </c>
      <c r="G3" s="28">
        <v>86</v>
      </c>
      <c r="H3" s="28">
        <v>1033</v>
      </c>
      <c r="I3" s="8" t="s">
        <v>17</v>
      </c>
      <c r="J3" s="28">
        <v>4</v>
      </c>
      <c r="K3" s="28">
        <v>7</v>
      </c>
      <c r="L3" s="28" t="s">
        <v>32</v>
      </c>
      <c r="M3" s="28">
        <v>0</v>
      </c>
      <c r="N3" s="27">
        <v>0</v>
      </c>
      <c r="O3" s="29" t="s">
        <v>16</v>
      </c>
    </row>
    <row r="4" spans="1:15" ht="13.5" thickBot="1" x14ac:dyDescent="0.35">
      <c r="A4" s="7">
        <v>2</v>
      </c>
      <c r="B4" s="27">
        <v>11</v>
      </c>
      <c r="C4" s="27">
        <v>19</v>
      </c>
      <c r="D4" s="27">
        <v>13</v>
      </c>
      <c r="E4" s="27">
        <v>14</v>
      </c>
      <c r="F4" s="27">
        <v>14</v>
      </c>
      <c r="G4" s="27">
        <v>81</v>
      </c>
      <c r="H4" s="27">
        <v>1031</v>
      </c>
      <c r="I4" s="9" t="s">
        <v>30</v>
      </c>
      <c r="J4" s="27">
        <v>4</v>
      </c>
      <c r="K4" s="27">
        <v>8</v>
      </c>
      <c r="L4" s="28" t="s">
        <v>15</v>
      </c>
      <c r="M4" s="27">
        <v>0</v>
      </c>
      <c r="N4" s="27">
        <v>0</v>
      </c>
      <c r="O4" s="29" t="s">
        <v>18</v>
      </c>
    </row>
    <row r="5" spans="1:15" ht="13.5" thickBot="1" x14ac:dyDescent="0.35">
      <c r="A5" s="7">
        <v>3</v>
      </c>
      <c r="B5" s="27">
        <v>11</v>
      </c>
      <c r="C5" s="27">
        <v>20</v>
      </c>
      <c r="D5" s="27">
        <v>13</v>
      </c>
      <c r="E5" s="27">
        <v>15</v>
      </c>
      <c r="F5" s="27">
        <v>15</v>
      </c>
      <c r="G5" s="27">
        <v>92</v>
      </c>
      <c r="H5" s="27">
        <v>1024</v>
      </c>
      <c r="I5" s="78" t="s">
        <v>30</v>
      </c>
      <c r="J5" s="27">
        <v>4</v>
      </c>
      <c r="K5" s="27">
        <v>7</v>
      </c>
      <c r="L5" s="28" t="s">
        <v>32</v>
      </c>
      <c r="M5" s="27">
        <v>0</v>
      </c>
      <c r="N5" s="27">
        <v>0</v>
      </c>
      <c r="O5" s="29" t="s">
        <v>21</v>
      </c>
    </row>
    <row r="6" spans="1:15" ht="13.5" thickBot="1" x14ac:dyDescent="0.35">
      <c r="A6" s="7">
        <v>4</v>
      </c>
      <c r="B6" s="27">
        <v>11</v>
      </c>
      <c r="C6" s="27">
        <v>20</v>
      </c>
      <c r="D6" s="27">
        <v>12</v>
      </c>
      <c r="E6" s="27">
        <v>16</v>
      </c>
      <c r="F6" s="27">
        <v>16</v>
      </c>
      <c r="G6" s="27">
        <v>85</v>
      </c>
      <c r="H6" s="27">
        <v>1020</v>
      </c>
      <c r="I6" s="9" t="s">
        <v>28</v>
      </c>
      <c r="J6" s="27">
        <v>4</v>
      </c>
      <c r="K6" s="27">
        <v>6</v>
      </c>
      <c r="L6" s="28" t="s">
        <v>32</v>
      </c>
      <c r="M6" s="27">
        <v>0</v>
      </c>
      <c r="N6" s="27">
        <v>0</v>
      </c>
      <c r="O6" s="29" t="s">
        <v>23</v>
      </c>
    </row>
    <row r="7" spans="1:15" ht="13.5" thickBot="1" x14ac:dyDescent="0.35">
      <c r="A7" s="7">
        <v>5</v>
      </c>
      <c r="B7" s="27">
        <v>11</v>
      </c>
      <c r="C7" s="27">
        <v>25</v>
      </c>
      <c r="D7" s="27">
        <v>13</v>
      </c>
      <c r="E7" s="27">
        <v>20</v>
      </c>
      <c r="F7" s="27">
        <v>20</v>
      </c>
      <c r="G7" s="27">
        <v>80</v>
      </c>
      <c r="H7" s="27">
        <v>1021</v>
      </c>
      <c r="I7" s="9" t="s">
        <v>38</v>
      </c>
      <c r="J7" s="27">
        <v>5</v>
      </c>
      <c r="K7" s="27">
        <v>4</v>
      </c>
      <c r="L7" s="28" t="s">
        <v>73</v>
      </c>
      <c r="M7" s="27">
        <v>0</v>
      </c>
      <c r="N7" s="27">
        <v>0</v>
      </c>
      <c r="O7" s="29" t="s">
        <v>25</v>
      </c>
    </row>
    <row r="8" spans="1:15" ht="13.5" thickBot="1" x14ac:dyDescent="0.35">
      <c r="A8" s="7">
        <v>6</v>
      </c>
      <c r="B8" s="27">
        <v>11</v>
      </c>
      <c r="C8" s="27">
        <v>28</v>
      </c>
      <c r="D8" s="27">
        <v>13</v>
      </c>
      <c r="E8" s="27">
        <v>23</v>
      </c>
      <c r="F8" s="27">
        <v>23</v>
      </c>
      <c r="G8" s="27">
        <v>88</v>
      </c>
      <c r="H8" s="27">
        <v>1023</v>
      </c>
      <c r="I8" s="9" t="s">
        <v>47</v>
      </c>
      <c r="J8" s="27">
        <v>4</v>
      </c>
      <c r="K8" s="27">
        <v>4</v>
      </c>
      <c r="L8" s="28" t="s">
        <v>73</v>
      </c>
      <c r="M8" s="27">
        <v>0</v>
      </c>
      <c r="N8" s="27">
        <v>0</v>
      </c>
      <c r="O8" s="29" t="s">
        <v>27</v>
      </c>
    </row>
    <row r="9" spans="1:15" ht="13.5" thickBot="1" x14ac:dyDescent="0.35">
      <c r="A9" s="7">
        <v>7</v>
      </c>
      <c r="B9" s="27">
        <v>11</v>
      </c>
      <c r="C9" s="27">
        <v>30</v>
      </c>
      <c r="D9" s="27">
        <v>13</v>
      </c>
      <c r="E9" s="27">
        <v>25</v>
      </c>
      <c r="F9" s="27">
        <v>25</v>
      </c>
      <c r="G9" s="27">
        <v>69</v>
      </c>
      <c r="H9" s="27">
        <v>1015</v>
      </c>
      <c r="I9" s="78" t="s">
        <v>24</v>
      </c>
      <c r="J9" s="27">
        <v>4</v>
      </c>
      <c r="K9" s="27">
        <v>0</v>
      </c>
      <c r="L9" s="28" t="s">
        <v>77</v>
      </c>
      <c r="M9" s="27">
        <v>0</v>
      </c>
      <c r="N9" s="27">
        <v>0</v>
      </c>
      <c r="O9" s="29" t="s">
        <v>29</v>
      </c>
    </row>
    <row r="10" spans="1:15" ht="13.5" thickBot="1" x14ac:dyDescent="0.35">
      <c r="A10" s="7">
        <v>8</v>
      </c>
      <c r="B10" s="27">
        <v>11</v>
      </c>
      <c r="C10" s="27">
        <v>29</v>
      </c>
      <c r="D10" s="27">
        <v>15</v>
      </c>
      <c r="E10" s="27">
        <v>25</v>
      </c>
      <c r="F10" s="27">
        <v>25</v>
      </c>
      <c r="G10" s="27">
        <v>60</v>
      </c>
      <c r="H10" s="27">
        <v>1014</v>
      </c>
      <c r="I10" s="9" t="s">
        <v>22</v>
      </c>
      <c r="J10" s="27">
        <v>7</v>
      </c>
      <c r="K10" s="27">
        <v>0</v>
      </c>
      <c r="L10" s="28" t="s">
        <v>77</v>
      </c>
      <c r="M10" s="27">
        <v>0</v>
      </c>
      <c r="N10" s="27">
        <v>0</v>
      </c>
      <c r="O10" s="29" t="s">
        <v>31</v>
      </c>
    </row>
    <row r="11" spans="1:15" ht="13.5" thickBot="1" x14ac:dyDescent="0.35">
      <c r="A11" s="7">
        <v>9</v>
      </c>
      <c r="B11" s="27">
        <v>11</v>
      </c>
      <c r="C11" s="27">
        <v>22</v>
      </c>
      <c r="D11" s="27">
        <v>16</v>
      </c>
      <c r="E11" s="27">
        <v>19</v>
      </c>
      <c r="F11" s="27">
        <v>19</v>
      </c>
      <c r="G11" s="27">
        <v>80</v>
      </c>
      <c r="H11" s="27">
        <v>1008</v>
      </c>
      <c r="I11" s="9" t="s">
        <v>26</v>
      </c>
      <c r="J11" s="27">
        <v>4</v>
      </c>
      <c r="K11" s="27">
        <v>7</v>
      </c>
      <c r="L11" s="28" t="s">
        <v>32</v>
      </c>
      <c r="M11" s="27">
        <v>8.1999999999999993</v>
      </c>
      <c r="N11" s="27">
        <v>0</v>
      </c>
      <c r="O11" s="29" t="s">
        <v>33</v>
      </c>
    </row>
    <row r="12" spans="1:15" ht="12.95" x14ac:dyDescent="0.3">
      <c r="A12" s="7">
        <v>10</v>
      </c>
      <c r="B12" s="27">
        <v>11</v>
      </c>
      <c r="C12" s="27">
        <v>22</v>
      </c>
      <c r="D12" s="27">
        <v>17</v>
      </c>
      <c r="E12" s="27">
        <v>19</v>
      </c>
      <c r="F12" s="27">
        <v>19</v>
      </c>
      <c r="G12" s="27">
        <v>92</v>
      </c>
      <c r="H12" s="27">
        <v>1009</v>
      </c>
      <c r="I12" s="9" t="s">
        <v>19</v>
      </c>
      <c r="J12" s="27">
        <v>5</v>
      </c>
      <c r="K12" s="27">
        <v>7</v>
      </c>
      <c r="L12" s="28" t="s">
        <v>32</v>
      </c>
      <c r="M12" s="27">
        <v>0</v>
      </c>
      <c r="N12" s="27">
        <v>0</v>
      </c>
      <c r="O12" s="29" t="s">
        <v>36</v>
      </c>
    </row>
    <row r="13" spans="1:15" ht="12.95" x14ac:dyDescent="0.3">
      <c r="A13" s="7">
        <v>11</v>
      </c>
      <c r="B13" s="27">
        <v>11</v>
      </c>
      <c r="C13" s="27">
        <v>22</v>
      </c>
      <c r="D13" s="27">
        <v>15</v>
      </c>
      <c r="E13" s="27">
        <v>19</v>
      </c>
      <c r="F13" s="27">
        <v>19</v>
      </c>
      <c r="G13" s="27">
        <v>83</v>
      </c>
      <c r="H13" s="27">
        <v>1015</v>
      </c>
      <c r="I13" s="78" t="s">
        <v>19</v>
      </c>
      <c r="J13" s="27">
        <v>5</v>
      </c>
      <c r="K13" s="27">
        <v>5</v>
      </c>
      <c r="L13" s="27" t="s">
        <v>73</v>
      </c>
      <c r="M13" s="27">
        <v>0</v>
      </c>
      <c r="N13" s="27">
        <v>0</v>
      </c>
      <c r="O13" s="29" t="s">
        <v>37</v>
      </c>
    </row>
    <row r="14" spans="1:15" ht="12.95" x14ac:dyDescent="0.3">
      <c r="A14" s="7">
        <v>12</v>
      </c>
      <c r="B14" s="27">
        <v>11</v>
      </c>
      <c r="C14" s="27">
        <v>21</v>
      </c>
      <c r="D14" s="27">
        <v>11</v>
      </c>
      <c r="E14" s="27">
        <v>18</v>
      </c>
      <c r="F14" s="27">
        <v>18</v>
      </c>
      <c r="G14" s="27">
        <v>86</v>
      </c>
      <c r="H14" s="27">
        <v>1019</v>
      </c>
      <c r="I14" s="9" t="s">
        <v>17</v>
      </c>
      <c r="J14" s="27">
        <v>4</v>
      </c>
      <c r="K14" s="27">
        <v>0</v>
      </c>
      <c r="L14" s="27" t="s">
        <v>77</v>
      </c>
      <c r="M14" s="27">
        <v>0.4</v>
      </c>
      <c r="N14" s="27">
        <v>0</v>
      </c>
      <c r="O14" s="29" t="s">
        <v>39</v>
      </c>
    </row>
    <row r="15" spans="1:15" ht="12.95" x14ac:dyDescent="0.3">
      <c r="A15" s="7">
        <v>13</v>
      </c>
      <c r="B15" s="27">
        <v>11</v>
      </c>
      <c r="C15" s="27">
        <v>19</v>
      </c>
      <c r="D15" s="27">
        <v>13</v>
      </c>
      <c r="E15" s="27">
        <v>16</v>
      </c>
      <c r="F15" s="27">
        <v>16</v>
      </c>
      <c r="G15" s="27">
        <v>83</v>
      </c>
      <c r="H15" s="27">
        <v>1019</v>
      </c>
      <c r="I15" s="78" t="s">
        <v>63</v>
      </c>
      <c r="J15" s="27">
        <v>5</v>
      </c>
      <c r="K15" s="27">
        <v>8</v>
      </c>
      <c r="L15" s="27" t="s">
        <v>32</v>
      </c>
      <c r="M15" s="27">
        <v>0.2</v>
      </c>
      <c r="N15" s="27">
        <v>0</v>
      </c>
      <c r="O15" s="29" t="s">
        <v>40</v>
      </c>
    </row>
    <row r="16" spans="1:15" ht="12.95" x14ac:dyDescent="0.3">
      <c r="A16" s="7">
        <v>14</v>
      </c>
      <c r="B16" s="27">
        <v>11</v>
      </c>
      <c r="C16" s="27">
        <v>15</v>
      </c>
      <c r="D16" s="27">
        <v>13</v>
      </c>
      <c r="E16" s="27">
        <v>14</v>
      </c>
      <c r="F16" s="27">
        <v>14</v>
      </c>
      <c r="G16" s="27">
        <v>100</v>
      </c>
      <c r="H16" s="27">
        <v>1013</v>
      </c>
      <c r="I16" s="78" t="s">
        <v>28</v>
      </c>
      <c r="J16" s="27">
        <v>5</v>
      </c>
      <c r="K16" s="27">
        <v>8</v>
      </c>
      <c r="L16" s="27" t="s">
        <v>15</v>
      </c>
      <c r="M16" s="27">
        <v>8</v>
      </c>
      <c r="N16" s="27">
        <v>0</v>
      </c>
      <c r="O16" s="29" t="s">
        <v>41</v>
      </c>
    </row>
    <row r="17" spans="1:15" ht="12.95" x14ac:dyDescent="0.3">
      <c r="A17" s="7">
        <v>15</v>
      </c>
      <c r="B17" s="27">
        <v>11</v>
      </c>
      <c r="C17" s="27">
        <v>20</v>
      </c>
      <c r="D17" s="27">
        <v>12</v>
      </c>
      <c r="E17" s="27">
        <v>14</v>
      </c>
      <c r="F17" s="27">
        <v>14</v>
      </c>
      <c r="G17" s="27">
        <v>96</v>
      </c>
      <c r="H17" s="27">
        <v>1015</v>
      </c>
      <c r="I17" s="78" t="s">
        <v>67</v>
      </c>
      <c r="J17" s="27">
        <v>5</v>
      </c>
      <c r="K17" s="27">
        <v>8</v>
      </c>
      <c r="L17" s="27" t="s">
        <v>15</v>
      </c>
      <c r="M17" s="27">
        <v>0</v>
      </c>
      <c r="N17" s="27">
        <v>0</v>
      </c>
      <c r="O17" s="29" t="s">
        <v>42</v>
      </c>
    </row>
    <row r="18" spans="1:15" ht="12.95" x14ac:dyDescent="0.3">
      <c r="A18" s="7">
        <v>16</v>
      </c>
      <c r="B18" s="27">
        <v>11</v>
      </c>
      <c r="C18" s="27">
        <v>22</v>
      </c>
      <c r="D18" s="27">
        <v>12</v>
      </c>
      <c r="E18" s="27">
        <v>18</v>
      </c>
      <c r="F18" s="27">
        <v>18</v>
      </c>
      <c r="G18" s="27">
        <v>88</v>
      </c>
      <c r="H18" s="27">
        <v>1018</v>
      </c>
      <c r="I18" s="78" t="s">
        <v>19</v>
      </c>
      <c r="J18" s="27">
        <v>4</v>
      </c>
      <c r="K18" s="27">
        <v>4</v>
      </c>
      <c r="L18" s="27" t="s">
        <v>73</v>
      </c>
      <c r="M18" s="27">
        <v>0</v>
      </c>
      <c r="N18" s="27">
        <v>0</v>
      </c>
      <c r="O18" s="29" t="s">
        <v>43</v>
      </c>
    </row>
    <row r="19" spans="1:15" ht="12.95" x14ac:dyDescent="0.3">
      <c r="A19" s="7">
        <v>17</v>
      </c>
      <c r="B19" s="27">
        <v>11</v>
      </c>
      <c r="C19" s="27">
        <v>21</v>
      </c>
      <c r="D19" s="27">
        <v>10</v>
      </c>
      <c r="E19" s="27">
        <v>16</v>
      </c>
      <c r="F19" s="27">
        <v>16</v>
      </c>
      <c r="G19" s="27">
        <v>93</v>
      </c>
      <c r="H19" s="27">
        <v>1014</v>
      </c>
      <c r="I19" s="78" t="s">
        <v>47</v>
      </c>
      <c r="J19" s="27">
        <v>5</v>
      </c>
      <c r="K19" s="27">
        <v>7</v>
      </c>
      <c r="L19" s="27" t="s">
        <v>32</v>
      </c>
      <c r="M19" s="27">
        <v>0</v>
      </c>
      <c r="N19" s="27">
        <v>0</v>
      </c>
      <c r="O19" s="29" t="s">
        <v>45</v>
      </c>
    </row>
    <row r="20" spans="1:15" ht="12.95" x14ac:dyDescent="0.3">
      <c r="A20" s="7">
        <v>18</v>
      </c>
      <c r="B20" s="27">
        <v>11</v>
      </c>
      <c r="C20" s="27">
        <v>23</v>
      </c>
      <c r="D20" s="27">
        <v>12</v>
      </c>
      <c r="E20" s="27">
        <v>19</v>
      </c>
      <c r="F20" s="27">
        <v>19</v>
      </c>
      <c r="G20" s="27">
        <v>70</v>
      </c>
      <c r="H20" s="27">
        <v>1013</v>
      </c>
      <c r="I20" s="78" t="s">
        <v>24</v>
      </c>
      <c r="J20" s="27">
        <v>3</v>
      </c>
      <c r="K20" s="27">
        <v>4</v>
      </c>
      <c r="L20" s="27" t="s">
        <v>73</v>
      </c>
      <c r="M20" s="27">
        <v>0</v>
      </c>
      <c r="N20" s="27">
        <v>0</v>
      </c>
      <c r="O20" s="29" t="s">
        <v>46</v>
      </c>
    </row>
    <row r="21" spans="1:15" ht="12.95" x14ac:dyDescent="0.3">
      <c r="A21" s="7">
        <v>19</v>
      </c>
      <c r="B21" s="27">
        <v>11</v>
      </c>
      <c r="C21" s="27">
        <v>20</v>
      </c>
      <c r="D21" s="27">
        <v>12</v>
      </c>
      <c r="E21" s="27">
        <v>16</v>
      </c>
      <c r="F21" s="27">
        <v>16</v>
      </c>
      <c r="G21" s="27">
        <v>86</v>
      </c>
      <c r="H21" s="27">
        <v>1014</v>
      </c>
      <c r="I21" s="78" t="s">
        <v>67</v>
      </c>
      <c r="J21" s="27">
        <v>4</v>
      </c>
      <c r="K21" s="27">
        <v>7</v>
      </c>
      <c r="L21" s="27" t="s">
        <v>32</v>
      </c>
      <c r="M21" s="27">
        <v>0.4</v>
      </c>
      <c r="N21" s="27">
        <v>0</v>
      </c>
      <c r="O21" s="30" t="s">
        <v>76</v>
      </c>
    </row>
    <row r="22" spans="1:15" ht="12.95" x14ac:dyDescent="0.3">
      <c r="A22" s="7">
        <v>20</v>
      </c>
      <c r="B22" s="27">
        <v>11</v>
      </c>
      <c r="C22" s="27">
        <v>20</v>
      </c>
      <c r="D22" s="27">
        <v>9</v>
      </c>
      <c r="E22" s="27">
        <v>17</v>
      </c>
      <c r="F22" s="27">
        <v>17</v>
      </c>
      <c r="G22" s="27">
        <v>85</v>
      </c>
      <c r="H22" s="27">
        <v>1023</v>
      </c>
      <c r="I22" s="78" t="s">
        <v>17</v>
      </c>
      <c r="J22" s="27">
        <v>4</v>
      </c>
      <c r="K22" s="27">
        <v>4</v>
      </c>
      <c r="L22" s="27" t="s">
        <v>73</v>
      </c>
      <c r="M22" s="27">
        <v>0</v>
      </c>
      <c r="N22" s="27">
        <v>0</v>
      </c>
      <c r="O22" s="30"/>
    </row>
    <row r="23" spans="1:15" ht="12.95" x14ac:dyDescent="0.3">
      <c r="A23" s="7">
        <v>21</v>
      </c>
      <c r="B23" s="27">
        <v>11</v>
      </c>
      <c r="C23" s="27">
        <v>20</v>
      </c>
      <c r="D23" s="27">
        <v>9</v>
      </c>
      <c r="E23" s="27">
        <v>17</v>
      </c>
      <c r="F23" s="27">
        <v>17</v>
      </c>
      <c r="G23" s="27">
        <v>88</v>
      </c>
      <c r="H23" s="27">
        <v>1031</v>
      </c>
      <c r="I23" s="78" t="s">
        <v>65</v>
      </c>
      <c r="J23" s="27">
        <v>3</v>
      </c>
      <c r="K23" s="27">
        <v>5</v>
      </c>
      <c r="L23" s="27" t="s">
        <v>73</v>
      </c>
      <c r="M23" s="27">
        <v>0</v>
      </c>
      <c r="N23" s="27">
        <v>0</v>
      </c>
      <c r="O23" s="30"/>
    </row>
    <row r="24" spans="1:15" ht="12.95" x14ac:dyDescent="0.3">
      <c r="A24" s="7">
        <v>22</v>
      </c>
      <c r="B24" s="27">
        <v>11</v>
      </c>
      <c r="C24" s="27">
        <v>21</v>
      </c>
      <c r="D24" s="27">
        <v>8</v>
      </c>
      <c r="E24" s="27">
        <v>18</v>
      </c>
      <c r="F24" s="27">
        <v>18</v>
      </c>
      <c r="G24" s="27">
        <v>89</v>
      </c>
      <c r="H24" s="27">
        <v>1028</v>
      </c>
      <c r="I24" s="78" t="s">
        <v>64</v>
      </c>
      <c r="J24" s="27">
        <v>5</v>
      </c>
      <c r="K24" s="27">
        <v>6</v>
      </c>
      <c r="L24" s="27" t="s">
        <v>73</v>
      </c>
      <c r="M24" s="27">
        <v>0</v>
      </c>
      <c r="N24" s="27">
        <v>0</v>
      </c>
      <c r="O24" s="30"/>
    </row>
    <row r="25" spans="1:15" ht="12.95" x14ac:dyDescent="0.3">
      <c r="A25" s="7">
        <v>23</v>
      </c>
      <c r="B25" s="27">
        <v>11</v>
      </c>
      <c r="C25" s="27">
        <v>23</v>
      </c>
      <c r="D25" s="27">
        <v>12</v>
      </c>
      <c r="E25" s="27">
        <v>19</v>
      </c>
      <c r="F25" s="27">
        <v>19</v>
      </c>
      <c r="G25" s="27">
        <v>88</v>
      </c>
      <c r="H25" s="27">
        <v>1019</v>
      </c>
      <c r="I25" s="78" t="s">
        <v>19</v>
      </c>
      <c r="J25" s="27">
        <v>5</v>
      </c>
      <c r="K25" s="27">
        <v>7</v>
      </c>
      <c r="L25" s="27" t="s">
        <v>32</v>
      </c>
      <c r="M25" s="27">
        <v>0</v>
      </c>
      <c r="N25" s="27">
        <v>0</v>
      </c>
      <c r="O25" s="30"/>
    </row>
    <row r="26" spans="1:15" ht="12.95" x14ac:dyDescent="0.3">
      <c r="A26" s="7">
        <v>24</v>
      </c>
      <c r="B26" s="27">
        <v>11</v>
      </c>
      <c r="C26" s="31">
        <v>23</v>
      </c>
      <c r="D26" s="27">
        <v>9</v>
      </c>
      <c r="E26" s="31">
        <v>17</v>
      </c>
      <c r="F26" s="27">
        <v>17</v>
      </c>
      <c r="G26" s="27">
        <v>84</v>
      </c>
      <c r="H26" s="27">
        <v>1015</v>
      </c>
      <c r="I26" s="78" t="s">
        <v>65</v>
      </c>
      <c r="J26" s="27">
        <v>8</v>
      </c>
      <c r="K26" s="27">
        <v>5</v>
      </c>
      <c r="L26" s="27" t="s">
        <v>73</v>
      </c>
      <c r="M26" s="27">
        <v>0</v>
      </c>
      <c r="N26" s="27">
        <v>0</v>
      </c>
      <c r="O26" s="30"/>
    </row>
    <row r="27" spans="1:15" ht="12.95" x14ac:dyDescent="0.3">
      <c r="A27" s="7">
        <v>25</v>
      </c>
      <c r="B27" s="27">
        <v>11</v>
      </c>
      <c r="C27" s="27">
        <v>23</v>
      </c>
      <c r="D27" s="27">
        <v>16</v>
      </c>
      <c r="E27" s="27">
        <v>19</v>
      </c>
      <c r="F27" s="27">
        <v>19</v>
      </c>
      <c r="G27" s="27">
        <v>93</v>
      </c>
      <c r="H27" s="27">
        <v>1014</v>
      </c>
      <c r="I27" s="78" t="s">
        <v>26</v>
      </c>
      <c r="J27" s="27">
        <v>4</v>
      </c>
      <c r="K27" s="27">
        <v>7</v>
      </c>
      <c r="L27" s="27" t="s">
        <v>32</v>
      </c>
      <c r="M27" s="27">
        <v>0</v>
      </c>
      <c r="N27" s="27">
        <v>0</v>
      </c>
      <c r="O27" s="30"/>
    </row>
    <row r="28" spans="1:15" ht="12.95" x14ac:dyDescent="0.3">
      <c r="A28" s="7">
        <v>26</v>
      </c>
      <c r="B28" s="27">
        <v>11</v>
      </c>
      <c r="C28" s="27">
        <v>21</v>
      </c>
      <c r="D28" s="27">
        <v>12</v>
      </c>
      <c r="E28" s="27">
        <v>16</v>
      </c>
      <c r="F28" s="27">
        <v>16</v>
      </c>
      <c r="G28" s="27">
        <v>89</v>
      </c>
      <c r="H28" s="27">
        <v>1011</v>
      </c>
      <c r="I28" s="78" t="s">
        <v>26</v>
      </c>
      <c r="J28" s="27">
        <v>7</v>
      </c>
      <c r="K28" s="27">
        <v>8</v>
      </c>
      <c r="L28" s="27" t="s">
        <v>15</v>
      </c>
      <c r="M28" s="27">
        <v>0</v>
      </c>
      <c r="N28" s="27">
        <v>0</v>
      </c>
      <c r="O28" s="30"/>
    </row>
    <row r="29" spans="1:15" ht="12.95" x14ac:dyDescent="0.3">
      <c r="A29" s="7">
        <v>27</v>
      </c>
      <c r="B29" s="27">
        <v>11</v>
      </c>
      <c r="C29" s="27">
        <v>17</v>
      </c>
      <c r="D29" s="27">
        <v>11</v>
      </c>
      <c r="E29" s="27">
        <v>15</v>
      </c>
      <c r="F29" s="27">
        <v>15</v>
      </c>
      <c r="G29" s="27">
        <v>88</v>
      </c>
      <c r="H29" s="27">
        <v>1002</v>
      </c>
      <c r="I29" s="78" t="s">
        <v>19</v>
      </c>
      <c r="J29" s="27">
        <v>10</v>
      </c>
      <c r="K29" s="27">
        <v>5</v>
      </c>
      <c r="L29" s="27" t="s">
        <v>73</v>
      </c>
      <c r="M29" s="27">
        <v>8</v>
      </c>
      <c r="N29" s="27">
        <v>0</v>
      </c>
      <c r="O29" s="30"/>
    </row>
    <row r="30" spans="1:15" ht="12.95" x14ac:dyDescent="0.3">
      <c r="A30" s="7">
        <v>28</v>
      </c>
      <c r="B30" s="27">
        <v>11</v>
      </c>
      <c r="C30" s="27">
        <v>17</v>
      </c>
      <c r="D30" s="27">
        <v>9</v>
      </c>
      <c r="E30" s="27">
        <v>15</v>
      </c>
      <c r="F30" s="27">
        <v>15</v>
      </c>
      <c r="G30" s="27">
        <v>85</v>
      </c>
      <c r="H30" s="27">
        <v>1015</v>
      </c>
      <c r="I30" s="78" t="s">
        <v>26</v>
      </c>
      <c r="J30" s="27">
        <v>8</v>
      </c>
      <c r="K30" s="27">
        <v>0</v>
      </c>
      <c r="L30" s="27" t="s">
        <v>77</v>
      </c>
      <c r="M30" s="27">
        <v>20</v>
      </c>
      <c r="N30" s="27">
        <v>0</v>
      </c>
      <c r="O30" s="30"/>
    </row>
    <row r="31" spans="1:15" ht="12.95" x14ac:dyDescent="0.3">
      <c r="A31" s="7">
        <v>29</v>
      </c>
      <c r="B31" s="27">
        <v>11</v>
      </c>
      <c r="C31" s="27">
        <v>14</v>
      </c>
      <c r="D31" s="27">
        <v>7</v>
      </c>
      <c r="E31" s="27">
        <v>12</v>
      </c>
      <c r="F31" s="27">
        <v>12</v>
      </c>
      <c r="G31" s="27">
        <v>82</v>
      </c>
      <c r="H31" s="27">
        <v>1017</v>
      </c>
      <c r="I31" s="9" t="s">
        <v>65</v>
      </c>
      <c r="J31" s="27">
        <v>10</v>
      </c>
      <c r="K31" s="27">
        <v>6</v>
      </c>
      <c r="L31" s="77" t="s">
        <v>73</v>
      </c>
      <c r="M31" s="27">
        <v>0.2</v>
      </c>
      <c r="N31" s="27">
        <v>0</v>
      </c>
      <c r="O31" s="30"/>
    </row>
    <row r="32" spans="1:15" ht="12.95" x14ac:dyDescent="0.3">
      <c r="A32" s="7">
        <v>30</v>
      </c>
      <c r="B32" s="27">
        <v>11</v>
      </c>
      <c r="C32" s="27">
        <v>16</v>
      </c>
      <c r="D32" s="27">
        <v>9</v>
      </c>
      <c r="E32" s="27">
        <v>13</v>
      </c>
      <c r="F32" s="27">
        <v>13</v>
      </c>
      <c r="G32" s="27">
        <v>94</v>
      </c>
      <c r="H32" s="27">
        <v>1018</v>
      </c>
      <c r="I32" s="78" t="s">
        <v>44</v>
      </c>
      <c r="J32" s="27">
        <v>12</v>
      </c>
      <c r="K32" s="27">
        <v>8</v>
      </c>
      <c r="L32" s="27" t="s">
        <v>15</v>
      </c>
      <c r="M32" s="27">
        <v>5.8</v>
      </c>
      <c r="N32" s="27">
        <v>0</v>
      </c>
      <c r="O32" s="30"/>
    </row>
    <row r="33" spans="1:15" ht="12.95" x14ac:dyDescent="0.3">
      <c r="A33" s="7">
        <v>31</v>
      </c>
      <c r="B33" s="27">
        <v>11</v>
      </c>
      <c r="C33" s="27"/>
      <c r="D33" s="27"/>
      <c r="E33" s="27"/>
      <c r="F33" s="27"/>
      <c r="G33" s="27"/>
      <c r="H33" s="27"/>
      <c r="I33" s="78"/>
      <c r="J33" s="27"/>
      <c r="K33" s="27"/>
      <c r="L33" s="27"/>
      <c r="M33" s="27"/>
      <c r="N33" s="27">
        <v>0</v>
      </c>
      <c r="O33" s="30"/>
    </row>
    <row r="34" spans="1:15" ht="12.95" x14ac:dyDescent="0.3">
      <c r="B34" s="10" t="s">
        <v>49</v>
      </c>
      <c r="H34" s="32"/>
      <c r="M34" s="33"/>
      <c r="N34" s="34"/>
    </row>
    <row r="35" spans="1:15" ht="13.5" thickBot="1" x14ac:dyDescent="0.35">
      <c r="H35" s="32"/>
      <c r="M35" s="36" t="s">
        <v>50</v>
      </c>
      <c r="N35" s="37" t="s">
        <v>50</v>
      </c>
    </row>
    <row r="36" spans="1:15" ht="20.25" customHeight="1" x14ac:dyDescent="0.3">
      <c r="B36" s="11" t="s">
        <v>51</v>
      </c>
      <c r="C36" s="38">
        <f>AVERAGE(C3:C33)</f>
        <v>21</v>
      </c>
      <c r="D36" s="38">
        <f>AVERAGE(D3:D33)</f>
        <v>11.966666666666667</v>
      </c>
      <c r="E36" s="38">
        <f>AVERAGE(E3:E33)</f>
        <v>17.3</v>
      </c>
      <c r="F36" s="38"/>
      <c r="G36" s="38">
        <f>AVERAGE(G3:G33)</f>
        <v>85.433333333333337</v>
      </c>
      <c r="H36" s="39">
        <f>AVERAGE(H3:H33)</f>
        <v>1017.7</v>
      </c>
      <c r="I36" s="40"/>
      <c r="J36" s="41">
        <f>AVERAGE(J3:J33)</f>
        <v>5.3666666666666663</v>
      </c>
      <c r="K36" s="42">
        <f>AVERAGE(K3:K33)</f>
        <v>5.4</v>
      </c>
      <c r="L36" s="40"/>
      <c r="M36" s="12" t="s">
        <v>12</v>
      </c>
      <c r="N36" s="13" t="s">
        <v>13</v>
      </c>
    </row>
    <row r="37" spans="1:15" ht="19.5" customHeight="1" thickBot="1" x14ac:dyDescent="0.35">
      <c r="B37" s="14" t="s">
        <v>52</v>
      </c>
      <c r="C37" s="13">
        <f>MAX(C3:C33)</f>
        <v>30</v>
      </c>
      <c r="D37" s="13">
        <f>MAX(D3:D33)</f>
        <v>17</v>
      </c>
      <c r="E37" s="13">
        <f>MAX(E3:E33)</f>
        <v>25</v>
      </c>
      <c r="F37" s="13"/>
      <c r="G37" s="13">
        <f>MAX(G3:G33)</f>
        <v>100</v>
      </c>
      <c r="H37" s="43">
        <f>MAX(H3:H33)</f>
        <v>1033</v>
      </c>
      <c r="I37" s="44"/>
      <c r="J37" s="45">
        <f>MAX(J3:J33)</f>
        <v>12</v>
      </c>
      <c r="K37" s="46">
        <f>MAX(K3:K33)</f>
        <v>8</v>
      </c>
      <c r="L37" s="44"/>
      <c r="M37" s="47">
        <f>SUM(M3:M33)</f>
        <v>51.199999999999996</v>
      </c>
      <c r="N37" s="48">
        <f>SUM(N3:N33)</f>
        <v>0</v>
      </c>
    </row>
    <row r="38" spans="1:15" ht="20.25" customHeight="1" thickBot="1" x14ac:dyDescent="0.35">
      <c r="B38" s="15" t="s">
        <v>53</v>
      </c>
      <c r="C38" s="49">
        <f>MIN(C3:C33)</f>
        <v>14</v>
      </c>
      <c r="D38" s="49">
        <f>MIN(D3:D33)</f>
        <v>7</v>
      </c>
      <c r="E38" s="49">
        <f>MIN(E3:E33)</f>
        <v>12</v>
      </c>
      <c r="F38" s="49"/>
      <c r="G38" s="49">
        <f>MIN(G3:G33)</f>
        <v>60</v>
      </c>
      <c r="H38" s="50">
        <f>MIN(H3:H33)</f>
        <v>1002</v>
      </c>
      <c r="I38" s="44"/>
      <c r="J38" s="51">
        <f>MIN(J3:J33)</f>
        <v>3</v>
      </c>
      <c r="K38" s="52">
        <f>MIN(K3:K33)</f>
        <v>0</v>
      </c>
      <c r="L38" s="44"/>
      <c r="M38" s="53" t="s">
        <v>54</v>
      </c>
      <c r="N38" s="54" t="s">
        <v>55</v>
      </c>
    </row>
    <row r="39" spans="1:15" ht="13.5" thickBot="1" x14ac:dyDescent="0.35">
      <c r="A39" s="55"/>
      <c r="B39" s="56"/>
      <c r="C39" s="57"/>
      <c r="D39" s="57"/>
      <c r="E39" s="57"/>
      <c r="F39" s="57"/>
      <c r="G39" s="58"/>
      <c r="H39" s="58"/>
      <c r="I39" s="55"/>
      <c r="J39" s="58"/>
      <c r="K39" s="58"/>
      <c r="L39" s="55"/>
      <c r="M39" s="58"/>
      <c r="N39" s="57"/>
    </row>
    <row r="40" spans="1:15" ht="13.5" thickBot="1" x14ac:dyDescent="0.35">
      <c r="J40" s="59" t="s">
        <v>56</v>
      </c>
      <c r="K40" s="60" t="s">
        <v>57</v>
      </c>
    </row>
    <row r="41" spans="1:15" ht="13.5" thickBot="1" x14ac:dyDescent="0.35">
      <c r="B41" s="16" t="s">
        <v>58</v>
      </c>
      <c r="C41" s="17"/>
      <c r="D41" s="18" t="s">
        <v>58</v>
      </c>
      <c r="E41" s="17"/>
      <c r="F41" s="17"/>
      <c r="G41" s="19"/>
      <c r="H41" s="20" t="s">
        <v>58</v>
      </c>
      <c r="J41" s="61" t="s">
        <v>59</v>
      </c>
      <c r="K41" s="62">
        <f>COUNTIF(L3:L33,"C")</f>
        <v>4</v>
      </c>
    </row>
    <row r="42" spans="1:15" ht="13.5" thickBot="1" x14ac:dyDescent="0.35">
      <c r="B42" s="21" t="s">
        <v>60</v>
      </c>
      <c r="C42" s="17"/>
      <c r="D42" s="22" t="s">
        <v>12</v>
      </c>
      <c r="E42" s="17"/>
      <c r="F42" s="17"/>
      <c r="G42" s="19"/>
      <c r="H42" s="23" t="s">
        <v>13</v>
      </c>
      <c r="J42" s="63" t="s">
        <v>69</v>
      </c>
      <c r="K42" s="64">
        <f>COUNTIF(L$3:L$33,J42)</f>
        <v>0</v>
      </c>
    </row>
    <row r="43" spans="1:15" ht="13.5" thickBot="1" x14ac:dyDescent="0.35">
      <c r="B43" s="24">
        <f>COUNTIF(D3:D33,"&lt;=0")</f>
        <v>0</v>
      </c>
      <c r="C43" s="17"/>
      <c r="D43" s="24">
        <f>COUNTIF(M3:M33,"&gt;0")</f>
        <v>9</v>
      </c>
      <c r="E43" s="17"/>
      <c r="F43" s="17"/>
      <c r="G43" s="19"/>
      <c r="H43" s="24">
        <f>COUNTIF(N3:N33,"&gt;0")</f>
        <v>0</v>
      </c>
      <c r="J43" s="65" t="s">
        <v>70</v>
      </c>
      <c r="K43" s="64">
        <f t="shared" ref="K43:K51" si="0">COUNTIF(L$3:L$33,J43)</f>
        <v>0</v>
      </c>
    </row>
    <row r="44" spans="1:15" x14ac:dyDescent="0.2">
      <c r="J44" s="65" t="s">
        <v>71</v>
      </c>
      <c r="K44" s="64">
        <f t="shared" si="0"/>
        <v>0</v>
      </c>
    </row>
    <row r="45" spans="1:15" x14ac:dyDescent="0.2">
      <c r="J45" s="65" t="s">
        <v>48</v>
      </c>
      <c r="K45" s="64">
        <f t="shared" si="0"/>
        <v>0</v>
      </c>
    </row>
    <row r="46" spans="1:15" x14ac:dyDescent="0.2">
      <c r="J46" s="65" t="s">
        <v>20</v>
      </c>
      <c r="K46" s="64">
        <f t="shared" si="0"/>
        <v>0</v>
      </c>
    </row>
    <row r="47" spans="1:15" x14ac:dyDescent="0.2">
      <c r="J47" s="65" t="s">
        <v>72</v>
      </c>
      <c r="K47" s="64">
        <f t="shared" si="0"/>
        <v>0</v>
      </c>
    </row>
    <row r="48" spans="1:15" x14ac:dyDescent="0.2">
      <c r="J48" s="65" t="s">
        <v>32</v>
      </c>
      <c r="K48" s="64">
        <f t="shared" si="0"/>
        <v>10</v>
      </c>
    </row>
    <row r="49" spans="10:11" x14ac:dyDescent="0.2">
      <c r="J49" s="65" t="s">
        <v>15</v>
      </c>
      <c r="K49" s="64">
        <f t="shared" si="0"/>
        <v>5</v>
      </c>
    </row>
    <row r="50" spans="10:11" x14ac:dyDescent="0.2">
      <c r="J50" s="65" t="s">
        <v>73</v>
      </c>
      <c r="K50" s="64">
        <f t="shared" si="0"/>
        <v>11</v>
      </c>
    </row>
    <row r="51" spans="10:11" ht="13.5" thickBot="1" x14ac:dyDescent="0.25">
      <c r="J51" s="67" t="s">
        <v>74</v>
      </c>
      <c r="K51" s="64">
        <f t="shared" si="0"/>
        <v>0</v>
      </c>
    </row>
    <row r="52" spans="10:11" ht="13.5" thickBot="1" x14ac:dyDescent="0.25">
      <c r="J52" s="68" t="s">
        <v>75</v>
      </c>
      <c r="K52" s="69">
        <f>SUM(K42:K51)</f>
        <v>26</v>
      </c>
    </row>
    <row r="53" spans="10:11" ht="20.25" customHeight="1" x14ac:dyDescent="0.2"/>
    <row r="193" spans="2:14" x14ac:dyDescent="0.2">
      <c r="B193" s="26"/>
      <c r="C193" s="26"/>
    </row>
    <row r="194" spans="2:14" x14ac:dyDescent="0.2">
      <c r="B194" s="26"/>
      <c r="C194" s="26"/>
      <c r="E194" s="26"/>
      <c r="F194" s="26"/>
      <c r="L194" s="25"/>
      <c r="N194" s="26"/>
    </row>
    <row r="195" spans="2:14" x14ac:dyDescent="0.2">
      <c r="B195" s="26"/>
      <c r="C195" s="26"/>
      <c r="E195" s="26"/>
      <c r="F195" s="26"/>
      <c r="L195" s="25"/>
      <c r="N195" s="26"/>
    </row>
    <row r="196" spans="2:14" x14ac:dyDescent="0.2">
      <c r="B196" s="26"/>
      <c r="C196" s="26"/>
      <c r="E196" s="26"/>
      <c r="F196" s="26"/>
      <c r="L196" s="25"/>
      <c r="N196" s="26"/>
    </row>
    <row r="197" spans="2:14" x14ac:dyDescent="0.2">
      <c r="B197" s="26"/>
      <c r="C197" s="26"/>
      <c r="E197" s="26"/>
      <c r="F197" s="26"/>
      <c r="L197" s="25"/>
      <c r="N197" s="26"/>
    </row>
    <row r="198" spans="2:14" x14ac:dyDescent="0.2">
      <c r="B198" s="26"/>
      <c r="C198" s="26"/>
      <c r="E198" s="26"/>
      <c r="F198" s="26"/>
      <c r="L198" s="25"/>
      <c r="N198" s="26"/>
    </row>
    <row r="199" spans="2:14" x14ac:dyDescent="0.2">
      <c r="B199" s="26"/>
      <c r="C199" s="26"/>
      <c r="E199" s="26"/>
      <c r="F199" s="26"/>
      <c r="L199" s="25"/>
      <c r="N199" s="26"/>
    </row>
    <row r="200" spans="2:14" x14ac:dyDescent="0.2">
      <c r="B200" s="26"/>
      <c r="C200" s="26"/>
      <c r="E200" s="26"/>
      <c r="F200" s="26"/>
      <c r="L200" s="25"/>
      <c r="N200" s="26"/>
    </row>
    <row r="201" spans="2:14" ht="13.5" thickBot="1" x14ac:dyDescent="0.25">
      <c r="B201" s="26"/>
      <c r="C201" s="26"/>
      <c r="E201" s="26"/>
      <c r="F201" s="26"/>
      <c r="L201" s="25"/>
      <c r="N201" s="26"/>
    </row>
    <row r="202" spans="2:14" x14ac:dyDescent="0.2">
      <c r="B202" s="26"/>
      <c r="C202" s="70" t="s">
        <v>61</v>
      </c>
      <c r="D202" s="71" t="s">
        <v>62</v>
      </c>
      <c r="E202" s="26"/>
      <c r="F202" s="26"/>
      <c r="L202" s="25"/>
      <c r="N202" s="26"/>
    </row>
    <row r="203" spans="2:14" x14ac:dyDescent="0.2">
      <c r="B203" s="26"/>
      <c r="C203" s="72">
        <v>0</v>
      </c>
      <c r="D203" s="66">
        <f>COUNTIF(I3:I33,"0")</f>
        <v>0</v>
      </c>
      <c r="E203" s="26"/>
      <c r="F203" s="26"/>
      <c r="L203" s="25"/>
      <c r="N203" s="26"/>
    </row>
    <row r="204" spans="2:14" x14ac:dyDescent="0.2">
      <c r="B204" s="26"/>
      <c r="C204" s="73" t="s">
        <v>28</v>
      </c>
      <c r="D204" s="66">
        <f>COUNTIF(I3:I33,"N")</f>
        <v>2</v>
      </c>
      <c r="E204" s="26"/>
      <c r="F204" s="26"/>
      <c r="L204" s="25"/>
      <c r="N204" s="26"/>
    </row>
    <row r="205" spans="2:14" x14ac:dyDescent="0.2">
      <c r="B205" s="26"/>
      <c r="C205" s="74" t="s">
        <v>30</v>
      </c>
      <c r="D205" s="66">
        <f>COUNTIF(I3:I33,"NNE")</f>
        <v>2</v>
      </c>
      <c r="E205" s="26"/>
      <c r="F205" s="26"/>
      <c r="L205" s="25"/>
      <c r="N205" s="26"/>
    </row>
    <row r="206" spans="2:14" x14ac:dyDescent="0.2">
      <c r="B206" s="26"/>
      <c r="C206" s="73" t="s">
        <v>35</v>
      </c>
      <c r="D206" s="66">
        <f>COUNTIF(I3:I33,"NE")</f>
        <v>0</v>
      </c>
    </row>
    <row r="207" spans="2:14" x14ac:dyDescent="0.2">
      <c r="B207" s="26"/>
      <c r="C207" s="74" t="s">
        <v>63</v>
      </c>
      <c r="D207" s="66">
        <f>COUNTIF(I3:I33,"ENE")</f>
        <v>1</v>
      </c>
    </row>
    <row r="208" spans="2:14" x14ac:dyDescent="0.2">
      <c r="B208" s="26"/>
      <c r="C208" s="73" t="s">
        <v>38</v>
      </c>
      <c r="D208" s="66">
        <f>COUNTIF(I3:I33,"E")</f>
        <v>1</v>
      </c>
    </row>
    <row r="209" spans="2:4" x14ac:dyDescent="0.2">
      <c r="B209" s="26"/>
      <c r="C209" s="75" t="s">
        <v>22</v>
      </c>
      <c r="D209" s="66">
        <f>COUNTIF(I3:I33,"ESE")</f>
        <v>1</v>
      </c>
    </row>
    <row r="210" spans="2:4" x14ac:dyDescent="0.2">
      <c r="B210" s="26"/>
      <c r="C210" s="73" t="s">
        <v>24</v>
      </c>
      <c r="D210" s="66">
        <f>COUNTIF(I3:I33,"SE")</f>
        <v>2</v>
      </c>
    </row>
    <row r="211" spans="2:4" x14ac:dyDescent="0.2">
      <c r="B211" s="26"/>
      <c r="C211" s="75" t="s">
        <v>26</v>
      </c>
      <c r="D211" s="66">
        <f>COUNTIF(I3:I33,"SSE")</f>
        <v>4</v>
      </c>
    </row>
    <row r="212" spans="2:4" x14ac:dyDescent="0.2">
      <c r="C212" s="73" t="s">
        <v>47</v>
      </c>
      <c r="D212" s="66">
        <f>COUNTIF(I3:I33,"S")</f>
        <v>2</v>
      </c>
    </row>
    <row r="213" spans="2:4" x14ac:dyDescent="0.2">
      <c r="C213" s="75" t="s">
        <v>44</v>
      </c>
      <c r="D213" s="66">
        <f>COUNTIF(I3:I33,"SSW")</f>
        <v>1</v>
      </c>
    </row>
    <row r="214" spans="2:4" x14ac:dyDescent="0.2">
      <c r="C214" s="73" t="s">
        <v>19</v>
      </c>
      <c r="D214" s="66">
        <f>COUNTIF(I3:I33,"SW")</f>
        <v>5</v>
      </c>
    </row>
    <row r="215" spans="2:4" x14ac:dyDescent="0.2">
      <c r="C215" s="75" t="s">
        <v>64</v>
      </c>
      <c r="D215" s="66">
        <f>COUNTIF(I3:I33,"WSW")</f>
        <v>1</v>
      </c>
    </row>
    <row r="216" spans="2:4" x14ac:dyDescent="0.2">
      <c r="C216" s="73" t="s">
        <v>65</v>
      </c>
      <c r="D216" s="66">
        <f>COUNTIF(I3:I33,"W")</f>
        <v>3</v>
      </c>
    </row>
    <row r="217" spans="2:4" x14ac:dyDescent="0.2">
      <c r="C217" s="75" t="s">
        <v>66</v>
      </c>
      <c r="D217" s="66">
        <f>COUNTIF(I3:I33,"WNW")</f>
        <v>0</v>
      </c>
    </row>
    <row r="218" spans="2:4" x14ac:dyDescent="0.2">
      <c r="C218" s="65" t="s">
        <v>67</v>
      </c>
      <c r="D218" s="66">
        <f>COUNTIF(I3:I33,"NW")</f>
        <v>2</v>
      </c>
    </row>
    <row r="219" spans="2:4" ht="13.5" thickBot="1" x14ac:dyDescent="0.25">
      <c r="C219" s="75" t="s">
        <v>17</v>
      </c>
      <c r="D219" s="64">
        <f>COUNTIF(I3:I33,"NNW")</f>
        <v>3</v>
      </c>
    </row>
    <row r="220" spans="2:4" ht="13.5" thickBot="1" x14ac:dyDescent="0.25">
      <c r="C220" s="76" t="s">
        <v>68</v>
      </c>
      <c r="D220" s="62">
        <f>SUM(D204:D219)</f>
        <v>30</v>
      </c>
    </row>
  </sheetData>
  <mergeCells count="1">
    <mergeCell ref="B1:C1"/>
  </mergeCells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</vt:lpstr>
      <vt:lpstr>feb</vt:lpstr>
      <vt:lpstr>march</vt:lpstr>
      <vt:lpstr>april</vt:lpstr>
      <vt:lpstr>may</vt:lpstr>
      <vt:lpstr>june</vt:lpstr>
      <vt:lpstr>july</vt:lpstr>
      <vt:lpstr>august</vt:lpstr>
      <vt:lpstr>sep</vt:lpstr>
      <vt:lpstr>oct</vt:lpstr>
      <vt:lpstr>nov</vt:lpstr>
      <vt:lpstr>dec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2021-02-25T12:02:49Z</dcterms:created>
  <dcterms:modified xsi:type="dcterms:W3CDTF">2022-07-18T10:47:52Z</dcterms:modified>
</cp:coreProperties>
</file>